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 firstSheet="3" activeTab="9"/>
  </bookViews>
  <sheets>
    <sheet name="Сводная 2018" sheetId="8" r:id="rId1"/>
    <sheet name="Фактически оплачено" sheetId="1" r:id="rId2"/>
    <sheet name="Предъявлено платежей" sheetId="2" r:id="rId3"/>
    <sheet name="Население" sheetId="3" r:id="rId4"/>
    <sheet name="Столицы" sheetId="15" r:id="rId5"/>
    <sheet name="Общая сумма долга" sheetId="4" r:id="rId6"/>
    <sheet name="Средний долг на душу" sheetId="5" r:id="rId7"/>
    <sheet name="Возмещение затрат" sheetId="6" r:id="rId8"/>
    <sheet name="Предъявлено на душу" sheetId="7" r:id="rId9"/>
    <sheet name="Рост тарифов ЖКХ" sheetId="9" r:id="rId10"/>
    <sheet name="Лист1" sheetId="10" r:id="rId11"/>
    <sheet name="Лист2" sheetId="11" r:id="rId12"/>
    <sheet name="Лист3" sheetId="12" r:id="rId13"/>
    <sheet name="Лист4" sheetId="13" r:id="rId14"/>
    <sheet name="Лист5" sheetId="14" r:id="rId15"/>
  </sheets>
  <calcPr calcId="145621"/>
</workbook>
</file>

<file path=xl/calcChain.xml><?xml version="1.0" encoding="utf-8"?>
<calcChain xmlns="http://schemas.openxmlformats.org/spreadsheetml/2006/main">
  <c r="L4" i="1" l="1"/>
  <c r="M4" i="1"/>
  <c r="N4" i="1"/>
  <c r="O4" i="1"/>
  <c r="P4" i="1"/>
  <c r="K4" i="1"/>
  <c r="I11" i="15" l="1"/>
  <c r="I12" i="15"/>
  <c r="I13" i="15"/>
  <c r="I14" i="15"/>
  <c r="I10" i="15"/>
  <c r="H11" i="15"/>
  <c r="H12" i="15"/>
  <c r="H13" i="15"/>
  <c r="H14" i="15"/>
  <c r="H10" i="15"/>
  <c r="G11" i="15"/>
  <c r="G12" i="15"/>
  <c r="G13" i="15"/>
  <c r="G14" i="15"/>
  <c r="G10" i="15"/>
  <c r="F11" i="15"/>
  <c r="F12" i="15"/>
  <c r="F13" i="15"/>
  <c r="F14" i="15"/>
  <c r="F10" i="15"/>
  <c r="E11" i="15"/>
  <c r="E12" i="15"/>
  <c r="E13" i="15"/>
  <c r="E14" i="15"/>
  <c r="E10" i="15"/>
  <c r="B7" i="15"/>
  <c r="C7" i="15"/>
  <c r="I4" i="15"/>
  <c r="G4" i="15"/>
  <c r="H4" i="15" s="1"/>
  <c r="E4" i="15"/>
  <c r="F4" i="15" s="1"/>
  <c r="I3" i="15"/>
  <c r="G3" i="15"/>
  <c r="H3" i="15" s="1"/>
  <c r="E3" i="15"/>
  <c r="F3" i="15" s="1"/>
  <c r="I2" i="15"/>
  <c r="G2" i="15"/>
  <c r="H2" i="15" s="1"/>
  <c r="E2" i="15"/>
  <c r="F2" i="15" s="1"/>
  <c r="I5" i="15"/>
  <c r="G5" i="15"/>
  <c r="H5" i="15" s="1"/>
  <c r="E5" i="15"/>
  <c r="F5" i="15" s="1"/>
  <c r="I6" i="15"/>
  <c r="G6" i="15"/>
  <c r="H6" i="15" s="1"/>
  <c r="E6" i="15"/>
  <c r="F6" i="15" s="1"/>
  <c r="C5" i="14" l="1"/>
  <c r="D5" i="14"/>
  <c r="E5" i="14"/>
  <c r="F5" i="14"/>
  <c r="G5" i="14"/>
  <c r="B5" i="14"/>
  <c r="C4" i="14"/>
  <c r="D4" i="14"/>
  <c r="E4" i="14"/>
  <c r="F4" i="14"/>
  <c r="G4" i="14"/>
  <c r="B4" i="14"/>
  <c r="I2" i="7" l="1"/>
  <c r="K2" i="2"/>
  <c r="K29" i="9"/>
  <c r="J29" i="9"/>
  <c r="I29" i="9"/>
  <c r="H29" i="9"/>
  <c r="G29" i="9"/>
  <c r="K62" i="9"/>
  <c r="J62" i="9"/>
  <c r="I62" i="9"/>
  <c r="H62" i="9"/>
  <c r="G62" i="9"/>
  <c r="K68" i="9"/>
  <c r="J68" i="9"/>
  <c r="I68" i="9"/>
  <c r="H68" i="9"/>
  <c r="G68" i="9"/>
  <c r="K18" i="9"/>
  <c r="J18" i="9"/>
  <c r="I18" i="9"/>
  <c r="H18" i="9"/>
  <c r="G18" i="9"/>
  <c r="K2" i="9"/>
  <c r="J2" i="9"/>
  <c r="I2" i="9"/>
  <c r="H2" i="9"/>
  <c r="G2" i="9"/>
  <c r="K47" i="9"/>
  <c r="J47" i="9"/>
  <c r="I47" i="9"/>
  <c r="H47" i="9"/>
  <c r="G47" i="9"/>
  <c r="K88" i="9"/>
  <c r="J88" i="9"/>
  <c r="I88" i="9"/>
  <c r="H88" i="9"/>
  <c r="G88" i="9"/>
  <c r="K64" i="9"/>
  <c r="J64" i="9"/>
  <c r="I64" i="9"/>
  <c r="H64" i="9"/>
  <c r="G64" i="9"/>
  <c r="K28" i="9"/>
  <c r="J28" i="9"/>
  <c r="I28" i="9"/>
  <c r="H28" i="9"/>
  <c r="G28" i="9"/>
  <c r="K25" i="9"/>
  <c r="J25" i="9"/>
  <c r="I25" i="9"/>
  <c r="H25" i="9"/>
  <c r="G25" i="9"/>
  <c r="K34" i="9"/>
  <c r="J34" i="9"/>
  <c r="I34" i="9"/>
  <c r="H34" i="9"/>
  <c r="G34" i="9"/>
  <c r="K81" i="9"/>
  <c r="J81" i="9"/>
  <c r="I81" i="9"/>
  <c r="H81" i="9"/>
  <c r="G81" i="9"/>
  <c r="K45" i="9"/>
  <c r="J45" i="9"/>
  <c r="I45" i="9"/>
  <c r="H45" i="9"/>
  <c r="G45" i="9"/>
  <c r="K13" i="9"/>
  <c r="J13" i="9"/>
  <c r="I13" i="9"/>
  <c r="H13" i="9"/>
  <c r="G13" i="9"/>
  <c r="K55" i="9"/>
  <c r="J55" i="9"/>
  <c r="I55" i="9"/>
  <c r="H55" i="9"/>
  <c r="G55" i="9"/>
  <c r="K82" i="9"/>
  <c r="J82" i="9"/>
  <c r="I82" i="9"/>
  <c r="H82" i="9"/>
  <c r="G82" i="9"/>
  <c r="K19" i="9"/>
  <c r="J19" i="9"/>
  <c r="I19" i="9"/>
  <c r="H19" i="9"/>
  <c r="G19" i="9"/>
  <c r="K36" i="9"/>
  <c r="J36" i="9"/>
  <c r="I36" i="9"/>
  <c r="H36" i="9"/>
  <c r="G36" i="9"/>
  <c r="K21" i="9"/>
  <c r="J21" i="9"/>
  <c r="I21" i="9"/>
  <c r="H21" i="9"/>
  <c r="G21" i="9"/>
  <c r="K79" i="9"/>
  <c r="J79" i="9"/>
  <c r="I79" i="9"/>
  <c r="H79" i="9"/>
  <c r="G79" i="9"/>
  <c r="K66" i="9"/>
  <c r="J66" i="9"/>
  <c r="I66" i="9"/>
  <c r="H66" i="9"/>
  <c r="G66" i="9"/>
  <c r="K35" i="9"/>
  <c r="J35" i="9"/>
  <c r="I35" i="9"/>
  <c r="H35" i="9"/>
  <c r="G35" i="9"/>
  <c r="K7" i="9"/>
  <c r="J7" i="9"/>
  <c r="I7" i="9"/>
  <c r="H7" i="9"/>
  <c r="G7" i="9"/>
  <c r="K10" i="9"/>
  <c r="J10" i="9"/>
  <c r="I10" i="9"/>
  <c r="H10" i="9"/>
  <c r="G10" i="9"/>
  <c r="K39" i="9"/>
  <c r="J39" i="9"/>
  <c r="I39" i="9"/>
  <c r="H39" i="9"/>
  <c r="G39" i="9"/>
  <c r="K44" i="9"/>
  <c r="J44" i="9"/>
  <c r="I44" i="9"/>
  <c r="H44" i="9"/>
  <c r="G44" i="9"/>
  <c r="K72" i="9"/>
  <c r="J72" i="9"/>
  <c r="I72" i="9"/>
  <c r="H72" i="9"/>
  <c r="G72" i="9"/>
  <c r="K73" i="9"/>
  <c r="J73" i="9"/>
  <c r="I73" i="9"/>
  <c r="H73" i="9"/>
  <c r="G73" i="9"/>
  <c r="K80" i="9"/>
  <c r="J80" i="9"/>
  <c r="I80" i="9"/>
  <c r="H80" i="9"/>
  <c r="G80" i="9"/>
  <c r="K33" i="9"/>
  <c r="J33" i="9"/>
  <c r="I33" i="9"/>
  <c r="H33" i="9"/>
  <c r="G33" i="9"/>
  <c r="K84" i="9"/>
  <c r="J84" i="9"/>
  <c r="I84" i="9"/>
  <c r="H84" i="9"/>
  <c r="G84" i="9"/>
  <c r="K65" i="9"/>
  <c r="J65" i="9"/>
  <c r="I65" i="9"/>
  <c r="H65" i="9"/>
  <c r="G65" i="9"/>
  <c r="K12" i="9"/>
  <c r="J12" i="9"/>
  <c r="I12" i="9"/>
  <c r="H12" i="9"/>
  <c r="K32" i="9"/>
  <c r="J32" i="9"/>
  <c r="I32" i="9"/>
  <c r="H32" i="9"/>
  <c r="G32" i="9"/>
  <c r="K85" i="9"/>
  <c r="J85" i="9"/>
  <c r="I85" i="9"/>
  <c r="H85" i="9"/>
  <c r="G85" i="9"/>
  <c r="K75" i="9"/>
  <c r="J75" i="9"/>
  <c r="I75" i="9"/>
  <c r="H75" i="9"/>
  <c r="G75" i="9"/>
  <c r="K83" i="9"/>
  <c r="J83" i="9"/>
  <c r="I83" i="9"/>
  <c r="H83" i="9"/>
  <c r="G83" i="9"/>
  <c r="K63" i="9"/>
  <c r="J63" i="9"/>
  <c r="I63" i="9"/>
  <c r="H63" i="9"/>
  <c r="G63" i="9"/>
  <c r="K49" i="9"/>
  <c r="J49" i="9"/>
  <c r="I49" i="9"/>
  <c r="H49" i="9"/>
  <c r="G49" i="9"/>
  <c r="K27" i="9"/>
  <c r="J27" i="9"/>
  <c r="I27" i="9"/>
  <c r="H27" i="9"/>
  <c r="G27" i="9"/>
  <c r="K53" i="9"/>
  <c r="J53" i="9"/>
  <c r="I53" i="9"/>
  <c r="H53" i="9"/>
  <c r="G53" i="9"/>
  <c r="K52" i="9"/>
  <c r="J52" i="9"/>
  <c r="I52" i="9"/>
  <c r="H52" i="9"/>
  <c r="G52" i="9"/>
  <c r="K5" i="9"/>
  <c r="J5" i="9"/>
  <c r="I5" i="9"/>
  <c r="H5" i="9"/>
  <c r="G5" i="9"/>
  <c r="K40" i="9"/>
  <c r="J40" i="9"/>
  <c r="I40" i="9"/>
  <c r="H40" i="9"/>
  <c r="G40" i="9"/>
  <c r="K17" i="9"/>
  <c r="J17" i="9"/>
  <c r="I17" i="9"/>
  <c r="H17" i="9"/>
  <c r="G17" i="9"/>
  <c r="K74" i="9"/>
  <c r="J74" i="9"/>
  <c r="I74" i="9"/>
  <c r="H74" i="9"/>
  <c r="G74" i="9"/>
  <c r="K58" i="9"/>
  <c r="J58" i="9"/>
  <c r="I58" i="9"/>
  <c r="H58" i="9"/>
  <c r="G58" i="9"/>
  <c r="K26" i="9"/>
  <c r="J26" i="9"/>
  <c r="I26" i="9"/>
  <c r="H26" i="9"/>
  <c r="G26" i="9"/>
  <c r="K71" i="9"/>
  <c r="J71" i="9"/>
  <c r="I71" i="9"/>
  <c r="H71" i="9"/>
  <c r="G71" i="9"/>
  <c r="K76" i="9"/>
  <c r="J76" i="9"/>
  <c r="I76" i="9"/>
  <c r="H76" i="9"/>
  <c r="G76" i="9"/>
  <c r="K4" i="9"/>
  <c r="J4" i="9"/>
  <c r="I4" i="9"/>
  <c r="H4" i="9"/>
  <c r="G4" i="9"/>
  <c r="K51" i="9"/>
  <c r="J51" i="9"/>
  <c r="I51" i="9"/>
  <c r="H51" i="9"/>
  <c r="G51" i="9"/>
  <c r="K87" i="9"/>
  <c r="J87" i="9"/>
  <c r="I87" i="9"/>
  <c r="H87" i="9"/>
  <c r="G87" i="9"/>
  <c r="K67" i="9"/>
  <c r="J67" i="9"/>
  <c r="I67" i="9"/>
  <c r="H67" i="9"/>
  <c r="G67" i="9"/>
  <c r="K38" i="9"/>
  <c r="J38" i="9"/>
  <c r="I38" i="9"/>
  <c r="H38" i="9"/>
  <c r="G38" i="9"/>
  <c r="K61" i="9"/>
  <c r="J61" i="9"/>
  <c r="I61" i="9"/>
  <c r="H61" i="9"/>
  <c r="G61" i="9"/>
  <c r="K42" i="9"/>
  <c r="J42" i="9"/>
  <c r="I42" i="9"/>
  <c r="H42" i="9"/>
  <c r="G42" i="9"/>
  <c r="K60" i="9"/>
  <c r="J60" i="9"/>
  <c r="I60" i="9"/>
  <c r="H60" i="9"/>
  <c r="G60" i="9"/>
  <c r="K6" i="9"/>
  <c r="J6" i="9"/>
  <c r="I6" i="9"/>
  <c r="H6" i="9"/>
  <c r="G6" i="9"/>
  <c r="K50" i="9"/>
  <c r="J50" i="9"/>
  <c r="I50" i="9"/>
  <c r="H50" i="9"/>
  <c r="G50" i="9"/>
  <c r="K22" i="9"/>
  <c r="J22" i="9"/>
  <c r="I22" i="9"/>
  <c r="H22" i="9"/>
  <c r="G22" i="9"/>
  <c r="K54" i="9"/>
  <c r="J54" i="9"/>
  <c r="I54" i="9"/>
  <c r="H54" i="9"/>
  <c r="G54" i="9"/>
  <c r="K31" i="9"/>
  <c r="J31" i="9"/>
  <c r="I31" i="9"/>
  <c r="H31" i="9"/>
  <c r="G31" i="9"/>
  <c r="K3" i="9"/>
  <c r="J3" i="9"/>
  <c r="I3" i="9"/>
  <c r="H3" i="9"/>
  <c r="G3" i="9"/>
  <c r="K8" i="9"/>
  <c r="J8" i="9"/>
  <c r="I8" i="9"/>
  <c r="H8" i="9"/>
  <c r="G8" i="9"/>
  <c r="K69" i="9"/>
  <c r="J69" i="9"/>
  <c r="I69" i="9"/>
  <c r="H69" i="9"/>
  <c r="G69" i="9"/>
  <c r="K89" i="9"/>
  <c r="J89" i="9"/>
  <c r="I89" i="9"/>
  <c r="H89" i="9"/>
  <c r="G89" i="9"/>
  <c r="K15" i="9"/>
  <c r="J15" i="9"/>
  <c r="I15" i="9"/>
  <c r="H15" i="9"/>
  <c r="G15" i="9"/>
  <c r="K77" i="9"/>
  <c r="J77" i="9"/>
  <c r="I77" i="9"/>
  <c r="H77" i="9"/>
  <c r="G77" i="9"/>
  <c r="K30" i="9"/>
  <c r="J30" i="9"/>
  <c r="I30" i="9"/>
  <c r="H30" i="9"/>
  <c r="G30" i="9"/>
  <c r="K14" i="9"/>
  <c r="J14" i="9"/>
  <c r="I14" i="9"/>
  <c r="H14" i="9"/>
  <c r="G14" i="9"/>
  <c r="K43" i="9"/>
  <c r="J43" i="9"/>
  <c r="I43" i="9"/>
  <c r="H43" i="9"/>
  <c r="G43" i="9"/>
  <c r="K59" i="9"/>
  <c r="J59" i="9"/>
  <c r="I59" i="9"/>
  <c r="H59" i="9"/>
  <c r="G59" i="9"/>
  <c r="K24" i="9"/>
  <c r="J24" i="9"/>
  <c r="I24" i="9"/>
  <c r="H24" i="9"/>
  <c r="G24" i="9"/>
  <c r="K86" i="9"/>
  <c r="J86" i="9"/>
  <c r="I86" i="9"/>
  <c r="H86" i="9"/>
  <c r="K20" i="9"/>
  <c r="J20" i="9"/>
  <c r="I20" i="9"/>
  <c r="H20" i="9"/>
  <c r="G20" i="9"/>
  <c r="K57" i="9"/>
  <c r="J57" i="9"/>
  <c r="I57" i="9"/>
  <c r="H57" i="9"/>
  <c r="G57" i="9"/>
  <c r="K56" i="9"/>
  <c r="J56" i="9"/>
  <c r="I56" i="9"/>
  <c r="H56" i="9"/>
  <c r="G56" i="9"/>
  <c r="K9" i="9"/>
  <c r="J9" i="9"/>
  <c r="I9" i="9"/>
  <c r="H9" i="9"/>
  <c r="G9" i="9"/>
  <c r="K70" i="9"/>
  <c r="J70" i="9"/>
  <c r="I70" i="9"/>
  <c r="H70" i="9"/>
  <c r="G70" i="9"/>
  <c r="K37" i="9"/>
  <c r="J37" i="9"/>
  <c r="I37" i="9"/>
  <c r="H37" i="9"/>
  <c r="G37" i="9"/>
  <c r="K48" i="9"/>
  <c r="J48" i="9"/>
  <c r="I48" i="9"/>
  <c r="H48" i="9"/>
  <c r="G48" i="9"/>
  <c r="K11" i="9"/>
  <c r="J11" i="9"/>
  <c r="I11" i="9"/>
  <c r="H11" i="9"/>
  <c r="G11" i="9"/>
  <c r="K78" i="9"/>
  <c r="J78" i="9"/>
  <c r="I78" i="9"/>
  <c r="H78" i="9"/>
  <c r="G78" i="9"/>
  <c r="K41" i="9"/>
  <c r="J41" i="9"/>
  <c r="I41" i="9"/>
  <c r="H41" i="9"/>
  <c r="G41" i="9"/>
  <c r="K46" i="9"/>
  <c r="J46" i="9"/>
  <c r="I46" i="9"/>
  <c r="H46" i="9"/>
  <c r="G46" i="9"/>
  <c r="K16" i="9"/>
  <c r="J16" i="9"/>
  <c r="I16" i="9"/>
  <c r="H16" i="9"/>
  <c r="G16" i="9"/>
  <c r="K23" i="9"/>
  <c r="J23" i="9"/>
  <c r="I23" i="9"/>
  <c r="H23" i="9"/>
  <c r="G23" i="9"/>
  <c r="L50" i="9" l="1"/>
  <c r="L61" i="9"/>
  <c r="L87" i="9"/>
  <c r="L37" i="9"/>
  <c r="L8" i="9"/>
  <c r="L22" i="9"/>
  <c r="L42" i="9"/>
  <c r="L51" i="9"/>
  <c r="L41" i="9"/>
  <c r="L59" i="9"/>
  <c r="L77" i="9"/>
  <c r="L26" i="9"/>
  <c r="L57" i="9"/>
  <c r="L71" i="9"/>
  <c r="L40" i="9"/>
  <c r="L17" i="9"/>
  <c r="L53" i="9"/>
  <c r="L27" i="9"/>
  <c r="L33" i="9"/>
  <c r="L44" i="9"/>
  <c r="L35" i="9"/>
  <c r="L36" i="9"/>
  <c r="L13" i="9"/>
  <c r="L25" i="9"/>
  <c r="L47" i="9"/>
  <c r="L62" i="9"/>
  <c r="L46" i="9"/>
  <c r="L48" i="9"/>
  <c r="L56" i="9"/>
  <c r="L30" i="9"/>
  <c r="L69" i="9"/>
  <c r="L54" i="9"/>
  <c r="L74" i="9"/>
  <c r="L12" i="9"/>
  <c r="L65" i="9"/>
  <c r="L73" i="9"/>
  <c r="L10" i="9"/>
  <c r="L79" i="9"/>
  <c r="L82" i="9"/>
  <c r="L81" i="9"/>
  <c r="L64" i="9"/>
  <c r="L18" i="9"/>
  <c r="L83" i="9"/>
  <c r="L75" i="9"/>
  <c r="L84" i="9"/>
  <c r="L72" i="9"/>
  <c r="L7" i="9"/>
  <c r="L21" i="9"/>
  <c r="L55" i="9"/>
  <c r="L34" i="9"/>
  <c r="L88" i="9"/>
  <c r="L68" i="9"/>
  <c r="L43" i="9"/>
  <c r="L15" i="9"/>
  <c r="L23" i="9"/>
  <c r="L78" i="9"/>
  <c r="L70" i="9"/>
  <c r="L20" i="9"/>
  <c r="L3" i="9"/>
  <c r="L16" i="9"/>
  <c r="L11" i="9"/>
  <c r="L9" i="9"/>
  <c r="L86" i="9"/>
  <c r="L24" i="9"/>
  <c r="L14" i="9"/>
  <c r="L89" i="9"/>
  <c r="L31" i="9"/>
  <c r="L6" i="9"/>
  <c r="L60" i="9"/>
  <c r="L38" i="9"/>
  <c r="L67" i="9"/>
  <c r="L4" i="9"/>
  <c r="L76" i="9"/>
  <c r="L58" i="9"/>
  <c r="L5" i="9"/>
  <c r="L52" i="9"/>
  <c r="L49" i="9"/>
  <c r="L63" i="9"/>
  <c r="L85" i="9"/>
  <c r="L32" i="9"/>
  <c r="L80" i="9"/>
  <c r="L39" i="9"/>
  <c r="L66" i="9"/>
  <c r="L19" i="9"/>
  <c r="L45" i="9"/>
  <c r="L28" i="9"/>
  <c r="L2" i="9"/>
  <c r="L29" i="9"/>
  <c r="I2" i="2" l="1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E15" i="8"/>
  <c r="I2" i="8"/>
  <c r="I30" i="8"/>
  <c r="I57" i="8"/>
  <c r="I36" i="8"/>
  <c r="I39" i="8"/>
  <c r="I65" i="8"/>
  <c r="I35" i="8"/>
  <c r="I54" i="8"/>
  <c r="I33" i="8"/>
  <c r="I22" i="8"/>
  <c r="I46" i="8"/>
  <c r="I21" i="8"/>
  <c r="I82" i="8"/>
  <c r="I64" i="8"/>
  <c r="I51" i="8"/>
  <c r="I27" i="8"/>
  <c r="I75" i="8"/>
  <c r="I50" i="8"/>
  <c r="I48" i="8"/>
  <c r="I62" i="8"/>
  <c r="I81" i="8"/>
  <c r="I23" i="8"/>
  <c r="I43" i="8"/>
  <c r="I70" i="8"/>
  <c r="I7" i="8"/>
  <c r="I14" i="8"/>
  <c r="I69" i="8"/>
  <c r="I58" i="8"/>
  <c r="I18" i="8"/>
  <c r="I47" i="8"/>
  <c r="I79" i="8"/>
  <c r="I3" i="8"/>
  <c r="I4" i="8"/>
  <c r="I32" i="8"/>
  <c r="I88" i="8"/>
  <c r="I9" i="8"/>
  <c r="I66" i="8"/>
  <c r="I16" i="8"/>
  <c r="I28" i="8"/>
  <c r="I29" i="8"/>
  <c r="I67" i="8"/>
  <c r="I52" i="8"/>
  <c r="I17" i="8"/>
  <c r="I25" i="8"/>
  <c r="I72" i="8"/>
  <c r="I80" i="8"/>
  <c r="I86" i="8"/>
  <c r="I15" i="8"/>
  <c r="I71" i="8"/>
  <c r="I53" i="8"/>
  <c r="I83" i="8"/>
  <c r="I84" i="8"/>
  <c r="I60" i="8"/>
  <c r="I41" i="8"/>
  <c r="I45" i="8"/>
  <c r="I73" i="8"/>
  <c r="I68" i="8"/>
  <c r="I42" i="8"/>
  <c r="I76" i="8"/>
  <c r="I10" i="8"/>
  <c r="I85" i="8"/>
  <c r="I77" i="8"/>
  <c r="I12" i="8"/>
  <c r="I44" i="8"/>
  <c r="I11" i="8"/>
  <c r="I5" i="8"/>
  <c r="I24" i="8"/>
  <c r="I63" i="8"/>
  <c r="I6" i="8"/>
  <c r="I78" i="8"/>
  <c r="I56" i="8"/>
  <c r="I20" i="8"/>
  <c r="I59" i="8"/>
  <c r="I37" i="8"/>
  <c r="I49" i="8"/>
  <c r="I31" i="8"/>
  <c r="I8" i="8"/>
  <c r="I38" i="8"/>
  <c r="I40" i="8"/>
  <c r="I26" i="8"/>
  <c r="I19" i="8"/>
  <c r="I13" i="8"/>
  <c r="I74" i="8"/>
  <c r="I55" i="8"/>
  <c r="I87" i="8"/>
  <c r="I61" i="8"/>
  <c r="I34" i="8"/>
  <c r="G2" i="8"/>
  <c r="H2" i="8" s="1"/>
  <c r="G30" i="8"/>
  <c r="H30" i="8" s="1"/>
  <c r="G57" i="8"/>
  <c r="H57" i="8" s="1"/>
  <c r="G36" i="8"/>
  <c r="H36" i="8" s="1"/>
  <c r="G39" i="8"/>
  <c r="H39" i="8" s="1"/>
  <c r="G65" i="8"/>
  <c r="H65" i="8" s="1"/>
  <c r="G35" i="8"/>
  <c r="H35" i="8" s="1"/>
  <c r="G54" i="8"/>
  <c r="H54" i="8" s="1"/>
  <c r="G33" i="8"/>
  <c r="H33" i="8" s="1"/>
  <c r="G22" i="8"/>
  <c r="H22" i="8" s="1"/>
  <c r="G46" i="8"/>
  <c r="H46" i="8" s="1"/>
  <c r="G21" i="8"/>
  <c r="H21" i="8" s="1"/>
  <c r="G82" i="8"/>
  <c r="H82" i="8" s="1"/>
  <c r="G64" i="8"/>
  <c r="H64" i="8" s="1"/>
  <c r="G51" i="8"/>
  <c r="H51" i="8" s="1"/>
  <c r="G27" i="8"/>
  <c r="H27" i="8" s="1"/>
  <c r="G75" i="8"/>
  <c r="H75" i="8" s="1"/>
  <c r="G50" i="8"/>
  <c r="H50" i="8" s="1"/>
  <c r="G48" i="8"/>
  <c r="H48" i="8" s="1"/>
  <c r="G62" i="8"/>
  <c r="H62" i="8" s="1"/>
  <c r="G81" i="8"/>
  <c r="H81" i="8" s="1"/>
  <c r="G23" i="8"/>
  <c r="H23" i="8" s="1"/>
  <c r="G43" i="8"/>
  <c r="H43" i="8" s="1"/>
  <c r="G70" i="8"/>
  <c r="H70" i="8" s="1"/>
  <c r="G7" i="8"/>
  <c r="H7" i="8" s="1"/>
  <c r="G14" i="8"/>
  <c r="H14" i="8" s="1"/>
  <c r="G69" i="8"/>
  <c r="H69" i="8" s="1"/>
  <c r="G58" i="8"/>
  <c r="H58" i="8" s="1"/>
  <c r="G18" i="8"/>
  <c r="H18" i="8" s="1"/>
  <c r="G47" i="8"/>
  <c r="H47" i="8" s="1"/>
  <c r="G79" i="8"/>
  <c r="H79" i="8" s="1"/>
  <c r="G3" i="8"/>
  <c r="H3" i="8" s="1"/>
  <c r="G4" i="8"/>
  <c r="H4" i="8" s="1"/>
  <c r="G32" i="8"/>
  <c r="H32" i="8" s="1"/>
  <c r="G88" i="8"/>
  <c r="H88" i="8" s="1"/>
  <c r="G9" i="8"/>
  <c r="H9" i="8" s="1"/>
  <c r="G66" i="8"/>
  <c r="H66" i="8" s="1"/>
  <c r="G16" i="8"/>
  <c r="H16" i="8" s="1"/>
  <c r="G28" i="8"/>
  <c r="H28" i="8" s="1"/>
  <c r="G29" i="8"/>
  <c r="H29" i="8" s="1"/>
  <c r="G67" i="8"/>
  <c r="H67" i="8" s="1"/>
  <c r="G52" i="8"/>
  <c r="H52" i="8" s="1"/>
  <c r="G17" i="8"/>
  <c r="H17" i="8" s="1"/>
  <c r="G25" i="8"/>
  <c r="H25" i="8" s="1"/>
  <c r="G72" i="8"/>
  <c r="H72" i="8" s="1"/>
  <c r="G80" i="8"/>
  <c r="H80" i="8" s="1"/>
  <c r="G86" i="8"/>
  <c r="H86" i="8" s="1"/>
  <c r="G15" i="8"/>
  <c r="H15" i="8" s="1"/>
  <c r="G71" i="8"/>
  <c r="H71" i="8" s="1"/>
  <c r="G53" i="8"/>
  <c r="H53" i="8" s="1"/>
  <c r="G83" i="8"/>
  <c r="H83" i="8" s="1"/>
  <c r="G84" i="8"/>
  <c r="H84" i="8" s="1"/>
  <c r="G60" i="8"/>
  <c r="H60" i="8" s="1"/>
  <c r="G41" i="8"/>
  <c r="H41" i="8" s="1"/>
  <c r="G45" i="8"/>
  <c r="H45" i="8" s="1"/>
  <c r="G73" i="8"/>
  <c r="H73" i="8" s="1"/>
  <c r="G68" i="8"/>
  <c r="H68" i="8" s="1"/>
  <c r="G42" i="8"/>
  <c r="H42" i="8" s="1"/>
  <c r="G76" i="8"/>
  <c r="H76" i="8" s="1"/>
  <c r="G10" i="8"/>
  <c r="H10" i="8" s="1"/>
  <c r="G85" i="8"/>
  <c r="H85" i="8" s="1"/>
  <c r="G77" i="8"/>
  <c r="H77" i="8" s="1"/>
  <c r="G12" i="8"/>
  <c r="H12" i="8" s="1"/>
  <c r="G44" i="8"/>
  <c r="H44" i="8" s="1"/>
  <c r="G11" i="8"/>
  <c r="H11" i="8" s="1"/>
  <c r="G5" i="8"/>
  <c r="H5" i="8" s="1"/>
  <c r="G24" i="8"/>
  <c r="H24" i="8" s="1"/>
  <c r="G63" i="8"/>
  <c r="H63" i="8" s="1"/>
  <c r="G6" i="8"/>
  <c r="H6" i="8" s="1"/>
  <c r="G78" i="8"/>
  <c r="H78" i="8" s="1"/>
  <c r="G56" i="8"/>
  <c r="H56" i="8" s="1"/>
  <c r="G20" i="8"/>
  <c r="H20" i="8" s="1"/>
  <c r="G59" i="8"/>
  <c r="H59" i="8" s="1"/>
  <c r="G37" i="8"/>
  <c r="H37" i="8" s="1"/>
  <c r="G49" i="8"/>
  <c r="H49" i="8" s="1"/>
  <c r="G31" i="8"/>
  <c r="H31" i="8" s="1"/>
  <c r="G8" i="8"/>
  <c r="H8" i="8" s="1"/>
  <c r="G38" i="8"/>
  <c r="H38" i="8" s="1"/>
  <c r="G40" i="8"/>
  <c r="H40" i="8" s="1"/>
  <c r="G26" i="8"/>
  <c r="H26" i="8" s="1"/>
  <c r="G19" i="8"/>
  <c r="H19" i="8" s="1"/>
  <c r="G13" i="8"/>
  <c r="H13" i="8" s="1"/>
  <c r="G74" i="8"/>
  <c r="H74" i="8" s="1"/>
  <c r="G55" i="8"/>
  <c r="H55" i="8" s="1"/>
  <c r="G87" i="8"/>
  <c r="H87" i="8" s="1"/>
  <c r="G61" i="8"/>
  <c r="H61" i="8" s="1"/>
  <c r="G34" i="8"/>
  <c r="H34" i="8" s="1"/>
  <c r="E2" i="8"/>
  <c r="F2" i="8" s="1"/>
  <c r="E30" i="8"/>
  <c r="F30" i="8" s="1"/>
  <c r="E57" i="8"/>
  <c r="F57" i="8" s="1"/>
  <c r="E36" i="8"/>
  <c r="F36" i="8" s="1"/>
  <c r="E39" i="8"/>
  <c r="F39" i="8" s="1"/>
  <c r="E65" i="8"/>
  <c r="F65" i="8" s="1"/>
  <c r="E35" i="8"/>
  <c r="F35" i="8" s="1"/>
  <c r="E54" i="8"/>
  <c r="F54" i="8" s="1"/>
  <c r="E33" i="8"/>
  <c r="F33" i="8" s="1"/>
  <c r="E22" i="8"/>
  <c r="F22" i="8" s="1"/>
  <c r="E46" i="8"/>
  <c r="F46" i="8" s="1"/>
  <c r="E21" i="8"/>
  <c r="F21" i="8" s="1"/>
  <c r="E82" i="8"/>
  <c r="F82" i="8" s="1"/>
  <c r="E64" i="8"/>
  <c r="F64" i="8" s="1"/>
  <c r="E51" i="8"/>
  <c r="F51" i="8" s="1"/>
  <c r="E27" i="8"/>
  <c r="F27" i="8" s="1"/>
  <c r="E75" i="8"/>
  <c r="F75" i="8" s="1"/>
  <c r="E50" i="8"/>
  <c r="F50" i="8" s="1"/>
  <c r="E48" i="8"/>
  <c r="F48" i="8" s="1"/>
  <c r="E62" i="8"/>
  <c r="F62" i="8" s="1"/>
  <c r="E81" i="8"/>
  <c r="F81" i="8" s="1"/>
  <c r="E23" i="8"/>
  <c r="F23" i="8" s="1"/>
  <c r="E43" i="8"/>
  <c r="F43" i="8" s="1"/>
  <c r="E70" i="8"/>
  <c r="F70" i="8" s="1"/>
  <c r="E7" i="8"/>
  <c r="F7" i="8" s="1"/>
  <c r="E14" i="8"/>
  <c r="F14" i="8" s="1"/>
  <c r="E69" i="8"/>
  <c r="F69" i="8" s="1"/>
  <c r="E58" i="8"/>
  <c r="F58" i="8" s="1"/>
  <c r="E18" i="8"/>
  <c r="F18" i="8" s="1"/>
  <c r="E47" i="8"/>
  <c r="F47" i="8" s="1"/>
  <c r="E79" i="8"/>
  <c r="F79" i="8" s="1"/>
  <c r="E3" i="8"/>
  <c r="F3" i="8" s="1"/>
  <c r="E4" i="8"/>
  <c r="F4" i="8" s="1"/>
  <c r="E32" i="8"/>
  <c r="F32" i="8" s="1"/>
  <c r="E88" i="8"/>
  <c r="F88" i="8" s="1"/>
  <c r="E9" i="8"/>
  <c r="F9" i="8" s="1"/>
  <c r="E66" i="8"/>
  <c r="F66" i="8" s="1"/>
  <c r="E16" i="8"/>
  <c r="F16" i="8" s="1"/>
  <c r="E28" i="8"/>
  <c r="F28" i="8" s="1"/>
  <c r="E29" i="8"/>
  <c r="F29" i="8" s="1"/>
  <c r="E67" i="8"/>
  <c r="F67" i="8" s="1"/>
  <c r="E52" i="8"/>
  <c r="F52" i="8" s="1"/>
  <c r="E17" i="8"/>
  <c r="F17" i="8" s="1"/>
  <c r="E25" i="8"/>
  <c r="F25" i="8" s="1"/>
  <c r="E72" i="8"/>
  <c r="F72" i="8" s="1"/>
  <c r="E80" i="8"/>
  <c r="F80" i="8" s="1"/>
  <c r="E86" i="8"/>
  <c r="F86" i="8" s="1"/>
  <c r="F15" i="8"/>
  <c r="E71" i="8"/>
  <c r="F71" i="8" s="1"/>
  <c r="E53" i="8"/>
  <c r="F53" i="8" s="1"/>
  <c r="E83" i="8"/>
  <c r="F83" i="8" s="1"/>
  <c r="E84" i="8"/>
  <c r="F84" i="8" s="1"/>
  <c r="E60" i="8"/>
  <c r="F60" i="8" s="1"/>
  <c r="E41" i="8"/>
  <c r="F41" i="8" s="1"/>
  <c r="E45" i="8"/>
  <c r="F45" i="8" s="1"/>
  <c r="E73" i="8"/>
  <c r="F73" i="8" s="1"/>
  <c r="E68" i="8"/>
  <c r="F68" i="8" s="1"/>
  <c r="E42" i="8"/>
  <c r="F42" i="8" s="1"/>
  <c r="E76" i="8"/>
  <c r="F76" i="8" s="1"/>
  <c r="E10" i="8"/>
  <c r="F10" i="8" s="1"/>
  <c r="E85" i="8"/>
  <c r="F85" i="8" s="1"/>
  <c r="E77" i="8"/>
  <c r="F77" i="8" s="1"/>
  <c r="E12" i="8"/>
  <c r="F12" i="8" s="1"/>
  <c r="E44" i="8"/>
  <c r="F44" i="8" s="1"/>
  <c r="E11" i="8"/>
  <c r="F11" i="8" s="1"/>
  <c r="E5" i="8"/>
  <c r="F5" i="8" s="1"/>
  <c r="E24" i="8"/>
  <c r="F24" i="8" s="1"/>
  <c r="E63" i="8"/>
  <c r="F63" i="8" s="1"/>
  <c r="E6" i="8"/>
  <c r="F6" i="8" s="1"/>
  <c r="E78" i="8"/>
  <c r="F78" i="8" s="1"/>
  <c r="E56" i="8"/>
  <c r="F56" i="8" s="1"/>
  <c r="E20" i="8"/>
  <c r="F20" i="8" s="1"/>
  <c r="E59" i="8"/>
  <c r="F59" i="8" s="1"/>
  <c r="E37" i="8"/>
  <c r="F37" i="8" s="1"/>
  <c r="E49" i="8"/>
  <c r="F49" i="8" s="1"/>
  <c r="E31" i="8"/>
  <c r="F31" i="8" s="1"/>
  <c r="E8" i="8"/>
  <c r="F8" i="8" s="1"/>
  <c r="E38" i="8"/>
  <c r="F38" i="8" s="1"/>
  <c r="E40" i="8"/>
  <c r="F40" i="8" s="1"/>
  <c r="E26" i="8"/>
  <c r="F26" i="8" s="1"/>
  <c r="E19" i="8"/>
  <c r="F19" i="8" s="1"/>
  <c r="E13" i="8"/>
  <c r="F13" i="8" s="1"/>
  <c r="E74" i="8"/>
  <c r="F74" i="8" s="1"/>
  <c r="E55" i="8"/>
  <c r="F55" i="8" s="1"/>
  <c r="E87" i="8"/>
  <c r="F87" i="8" s="1"/>
  <c r="E61" i="8"/>
  <c r="F61" i="8" s="1"/>
  <c r="E34" i="8"/>
  <c r="F34" i="8" s="1"/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G2" i="7" l="1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B3" i="7"/>
  <c r="C3" i="7"/>
  <c r="D3" i="7"/>
  <c r="E3" i="7"/>
  <c r="F3" i="7"/>
  <c r="B4" i="7"/>
  <c r="C4" i="7"/>
  <c r="D4" i="7"/>
  <c r="E4" i="7"/>
  <c r="F4" i="7"/>
  <c r="B5" i="7"/>
  <c r="C5" i="7"/>
  <c r="D5" i="7"/>
  <c r="E5" i="7"/>
  <c r="F5" i="7"/>
  <c r="B6" i="7"/>
  <c r="C6" i="7"/>
  <c r="D6" i="7"/>
  <c r="E6" i="7"/>
  <c r="F6" i="7"/>
  <c r="B7" i="7"/>
  <c r="C7" i="7"/>
  <c r="D7" i="7"/>
  <c r="E7" i="7"/>
  <c r="F7" i="7"/>
  <c r="B8" i="7"/>
  <c r="C8" i="7"/>
  <c r="D8" i="7"/>
  <c r="E8" i="7"/>
  <c r="F8" i="7"/>
  <c r="B9" i="7"/>
  <c r="C9" i="7"/>
  <c r="D9" i="7"/>
  <c r="E9" i="7"/>
  <c r="F9" i="7"/>
  <c r="B10" i="7"/>
  <c r="C10" i="7"/>
  <c r="D10" i="7"/>
  <c r="E10" i="7"/>
  <c r="F10" i="7"/>
  <c r="B11" i="7"/>
  <c r="C11" i="7"/>
  <c r="D11" i="7"/>
  <c r="E11" i="7"/>
  <c r="F11" i="7"/>
  <c r="B12" i="7"/>
  <c r="C12" i="7"/>
  <c r="D12" i="7"/>
  <c r="E12" i="7"/>
  <c r="F12" i="7"/>
  <c r="B13" i="7"/>
  <c r="C13" i="7"/>
  <c r="D13" i="7"/>
  <c r="E13" i="7"/>
  <c r="F13" i="7"/>
  <c r="B14" i="7"/>
  <c r="C14" i="7"/>
  <c r="D14" i="7"/>
  <c r="E14" i="7"/>
  <c r="F14" i="7"/>
  <c r="B15" i="7"/>
  <c r="C15" i="7"/>
  <c r="D15" i="7"/>
  <c r="E15" i="7"/>
  <c r="F15" i="7"/>
  <c r="B16" i="7"/>
  <c r="C16" i="7"/>
  <c r="D16" i="7"/>
  <c r="E16" i="7"/>
  <c r="F16" i="7"/>
  <c r="B17" i="7"/>
  <c r="C17" i="7"/>
  <c r="D17" i="7"/>
  <c r="E17" i="7"/>
  <c r="F17" i="7"/>
  <c r="B18" i="7"/>
  <c r="C18" i="7"/>
  <c r="D18" i="7"/>
  <c r="E18" i="7"/>
  <c r="F18" i="7"/>
  <c r="B19" i="7"/>
  <c r="C19" i="7"/>
  <c r="D19" i="7"/>
  <c r="E19" i="7"/>
  <c r="F19" i="7"/>
  <c r="B20" i="7"/>
  <c r="C20" i="7"/>
  <c r="D20" i="7"/>
  <c r="E20" i="7"/>
  <c r="F20" i="7"/>
  <c r="B21" i="7"/>
  <c r="C21" i="7"/>
  <c r="D21" i="7"/>
  <c r="E21" i="7"/>
  <c r="F21" i="7"/>
  <c r="B22" i="7"/>
  <c r="C22" i="7"/>
  <c r="D22" i="7"/>
  <c r="E22" i="7"/>
  <c r="F22" i="7"/>
  <c r="B23" i="7"/>
  <c r="C23" i="7"/>
  <c r="D23" i="7"/>
  <c r="E23" i="7"/>
  <c r="F23" i="7"/>
  <c r="B24" i="7"/>
  <c r="C24" i="7"/>
  <c r="D24" i="7"/>
  <c r="E24" i="7"/>
  <c r="F24" i="7"/>
  <c r="B25" i="7"/>
  <c r="C25" i="7"/>
  <c r="D25" i="7"/>
  <c r="E25" i="7"/>
  <c r="F25" i="7"/>
  <c r="B26" i="7"/>
  <c r="C26" i="7"/>
  <c r="D26" i="7"/>
  <c r="E26" i="7"/>
  <c r="F26" i="7"/>
  <c r="B27" i="7"/>
  <c r="C27" i="7"/>
  <c r="D27" i="7"/>
  <c r="E27" i="7"/>
  <c r="F27" i="7"/>
  <c r="B28" i="7"/>
  <c r="C28" i="7"/>
  <c r="D28" i="7"/>
  <c r="E28" i="7"/>
  <c r="F28" i="7"/>
  <c r="B29" i="7"/>
  <c r="C29" i="7"/>
  <c r="D29" i="7"/>
  <c r="E29" i="7"/>
  <c r="F29" i="7"/>
  <c r="B30" i="7"/>
  <c r="C30" i="7"/>
  <c r="D30" i="7"/>
  <c r="E30" i="7"/>
  <c r="F30" i="7"/>
  <c r="B31" i="7"/>
  <c r="C31" i="7"/>
  <c r="D31" i="7"/>
  <c r="E31" i="7"/>
  <c r="F31" i="7"/>
  <c r="B32" i="7"/>
  <c r="C32" i="7"/>
  <c r="D32" i="7"/>
  <c r="E32" i="7"/>
  <c r="F32" i="7"/>
  <c r="B33" i="7"/>
  <c r="C33" i="7"/>
  <c r="D33" i="7"/>
  <c r="E33" i="7"/>
  <c r="F33" i="7"/>
  <c r="B34" i="7"/>
  <c r="C34" i="7"/>
  <c r="D34" i="7"/>
  <c r="E34" i="7"/>
  <c r="F34" i="7"/>
  <c r="B35" i="7"/>
  <c r="C35" i="7"/>
  <c r="D35" i="7"/>
  <c r="E35" i="7"/>
  <c r="F35" i="7"/>
  <c r="B36" i="7"/>
  <c r="C36" i="7"/>
  <c r="D36" i="7"/>
  <c r="E36" i="7"/>
  <c r="F36" i="7"/>
  <c r="B37" i="7"/>
  <c r="C37" i="7"/>
  <c r="D37" i="7"/>
  <c r="E37" i="7"/>
  <c r="F37" i="7"/>
  <c r="B38" i="7"/>
  <c r="C38" i="7"/>
  <c r="D38" i="7"/>
  <c r="E38" i="7"/>
  <c r="F38" i="7"/>
  <c r="B39" i="7"/>
  <c r="C39" i="7"/>
  <c r="D39" i="7"/>
  <c r="E39" i="7"/>
  <c r="F39" i="7"/>
  <c r="B40" i="7"/>
  <c r="C40" i="7"/>
  <c r="D40" i="7"/>
  <c r="E40" i="7"/>
  <c r="F40" i="7"/>
  <c r="B41" i="7"/>
  <c r="C41" i="7"/>
  <c r="D41" i="7"/>
  <c r="E41" i="7"/>
  <c r="F41" i="7"/>
  <c r="B42" i="7"/>
  <c r="C42" i="7"/>
  <c r="D42" i="7"/>
  <c r="E42" i="7"/>
  <c r="F42" i="7"/>
  <c r="B43" i="7"/>
  <c r="C43" i="7"/>
  <c r="D43" i="7"/>
  <c r="E43" i="7"/>
  <c r="F43" i="7"/>
  <c r="B44" i="7"/>
  <c r="C44" i="7"/>
  <c r="D44" i="7"/>
  <c r="E44" i="7"/>
  <c r="F44" i="7"/>
  <c r="B45" i="7"/>
  <c r="C45" i="7"/>
  <c r="D45" i="7"/>
  <c r="E45" i="7"/>
  <c r="F45" i="7"/>
  <c r="B46" i="7"/>
  <c r="C46" i="7"/>
  <c r="D46" i="7"/>
  <c r="E46" i="7"/>
  <c r="F46" i="7"/>
  <c r="B47" i="7"/>
  <c r="C47" i="7"/>
  <c r="D47" i="7"/>
  <c r="E47" i="7"/>
  <c r="F47" i="7"/>
  <c r="B48" i="7"/>
  <c r="C48" i="7"/>
  <c r="D48" i="7"/>
  <c r="E48" i="7"/>
  <c r="F48" i="7"/>
  <c r="B49" i="7"/>
  <c r="C49" i="7"/>
  <c r="D49" i="7"/>
  <c r="E49" i="7"/>
  <c r="F49" i="7"/>
  <c r="B50" i="7"/>
  <c r="C50" i="7"/>
  <c r="D50" i="7"/>
  <c r="E50" i="7"/>
  <c r="F50" i="7"/>
  <c r="B51" i="7"/>
  <c r="C51" i="7"/>
  <c r="D51" i="7"/>
  <c r="E51" i="7"/>
  <c r="F51" i="7"/>
  <c r="B52" i="7"/>
  <c r="C52" i="7"/>
  <c r="D52" i="7"/>
  <c r="E52" i="7"/>
  <c r="F52" i="7"/>
  <c r="B53" i="7"/>
  <c r="C53" i="7"/>
  <c r="D53" i="7"/>
  <c r="E53" i="7"/>
  <c r="F53" i="7"/>
  <c r="B54" i="7"/>
  <c r="C54" i="7"/>
  <c r="D54" i="7"/>
  <c r="E54" i="7"/>
  <c r="F54" i="7"/>
  <c r="B55" i="7"/>
  <c r="C55" i="7"/>
  <c r="D55" i="7"/>
  <c r="E55" i="7"/>
  <c r="F55" i="7"/>
  <c r="B56" i="7"/>
  <c r="C56" i="7"/>
  <c r="D56" i="7"/>
  <c r="E56" i="7"/>
  <c r="F56" i="7"/>
  <c r="B57" i="7"/>
  <c r="C57" i="7"/>
  <c r="D57" i="7"/>
  <c r="E57" i="7"/>
  <c r="F57" i="7"/>
  <c r="B58" i="7"/>
  <c r="C58" i="7"/>
  <c r="D58" i="7"/>
  <c r="E58" i="7"/>
  <c r="F58" i="7"/>
  <c r="B59" i="7"/>
  <c r="C59" i="7"/>
  <c r="D59" i="7"/>
  <c r="E59" i="7"/>
  <c r="F59" i="7"/>
  <c r="B60" i="7"/>
  <c r="C60" i="7"/>
  <c r="D60" i="7"/>
  <c r="E60" i="7"/>
  <c r="F60" i="7"/>
  <c r="B61" i="7"/>
  <c r="C61" i="7"/>
  <c r="D61" i="7"/>
  <c r="E61" i="7"/>
  <c r="F61" i="7"/>
  <c r="B62" i="7"/>
  <c r="C62" i="7"/>
  <c r="D62" i="7"/>
  <c r="E62" i="7"/>
  <c r="F62" i="7"/>
  <c r="B63" i="7"/>
  <c r="C63" i="7"/>
  <c r="D63" i="7"/>
  <c r="E63" i="7"/>
  <c r="F63" i="7"/>
  <c r="B64" i="7"/>
  <c r="C64" i="7"/>
  <c r="D64" i="7"/>
  <c r="E64" i="7"/>
  <c r="F64" i="7"/>
  <c r="B65" i="7"/>
  <c r="C65" i="7"/>
  <c r="D65" i="7"/>
  <c r="E65" i="7"/>
  <c r="F65" i="7"/>
  <c r="B66" i="7"/>
  <c r="C66" i="7"/>
  <c r="D66" i="7"/>
  <c r="E66" i="7"/>
  <c r="F66" i="7"/>
  <c r="B67" i="7"/>
  <c r="C67" i="7"/>
  <c r="D67" i="7"/>
  <c r="E67" i="7"/>
  <c r="F67" i="7"/>
  <c r="B68" i="7"/>
  <c r="C68" i="7"/>
  <c r="D68" i="7"/>
  <c r="E68" i="7"/>
  <c r="F68" i="7"/>
  <c r="B69" i="7"/>
  <c r="C69" i="7"/>
  <c r="D69" i="7"/>
  <c r="E69" i="7"/>
  <c r="F69" i="7"/>
  <c r="B70" i="7"/>
  <c r="C70" i="7"/>
  <c r="D70" i="7"/>
  <c r="E70" i="7"/>
  <c r="F70" i="7"/>
  <c r="B71" i="7"/>
  <c r="C71" i="7"/>
  <c r="D71" i="7"/>
  <c r="E71" i="7"/>
  <c r="F71" i="7"/>
  <c r="B72" i="7"/>
  <c r="C72" i="7"/>
  <c r="D72" i="7"/>
  <c r="E72" i="7"/>
  <c r="F72" i="7"/>
  <c r="B73" i="7"/>
  <c r="C73" i="7"/>
  <c r="D73" i="7"/>
  <c r="E73" i="7"/>
  <c r="F73" i="7"/>
  <c r="B74" i="7"/>
  <c r="C74" i="7"/>
  <c r="D74" i="7"/>
  <c r="E74" i="7"/>
  <c r="F74" i="7"/>
  <c r="B75" i="7"/>
  <c r="C75" i="7"/>
  <c r="D75" i="7"/>
  <c r="E75" i="7"/>
  <c r="F75" i="7"/>
  <c r="B76" i="7"/>
  <c r="C76" i="7"/>
  <c r="D76" i="7"/>
  <c r="E76" i="7"/>
  <c r="F76" i="7"/>
  <c r="B77" i="7"/>
  <c r="C77" i="7"/>
  <c r="D77" i="7"/>
  <c r="E77" i="7"/>
  <c r="F77" i="7"/>
  <c r="B78" i="7"/>
  <c r="C78" i="7"/>
  <c r="D78" i="7"/>
  <c r="E78" i="7"/>
  <c r="F78" i="7"/>
  <c r="B79" i="7"/>
  <c r="C79" i="7"/>
  <c r="D79" i="7"/>
  <c r="E79" i="7"/>
  <c r="F79" i="7"/>
  <c r="B80" i="7"/>
  <c r="C80" i="7"/>
  <c r="D80" i="7"/>
  <c r="E80" i="7"/>
  <c r="F80" i="7"/>
  <c r="B81" i="7"/>
  <c r="C81" i="7"/>
  <c r="D81" i="7"/>
  <c r="E81" i="7"/>
  <c r="F81" i="7"/>
  <c r="B82" i="7"/>
  <c r="C82" i="7"/>
  <c r="D82" i="7"/>
  <c r="E82" i="7"/>
  <c r="F82" i="7"/>
  <c r="B83" i="7"/>
  <c r="C83" i="7"/>
  <c r="D83" i="7"/>
  <c r="E83" i="7"/>
  <c r="F83" i="7"/>
  <c r="B84" i="7"/>
  <c r="C84" i="7"/>
  <c r="D84" i="7"/>
  <c r="E84" i="7"/>
  <c r="F84" i="7"/>
  <c r="B85" i="7"/>
  <c r="C85" i="7"/>
  <c r="D85" i="7"/>
  <c r="E85" i="7"/>
  <c r="F85" i="7"/>
  <c r="B86" i="7"/>
  <c r="C86" i="7"/>
  <c r="D86" i="7"/>
  <c r="E86" i="7"/>
  <c r="F86" i="7"/>
  <c r="B87" i="7"/>
  <c r="C87" i="7"/>
  <c r="D87" i="7"/>
  <c r="E87" i="7"/>
  <c r="F87" i="7"/>
  <c r="B88" i="7"/>
  <c r="C88" i="7"/>
  <c r="D88" i="7"/>
  <c r="E88" i="7"/>
  <c r="F88" i="7"/>
  <c r="C2" i="7"/>
  <c r="D2" i="7"/>
  <c r="E2" i="7"/>
  <c r="F2" i="7"/>
  <c r="B2" i="7"/>
  <c r="B3" i="4" l="1"/>
  <c r="C3" i="4"/>
  <c r="D3" i="4"/>
  <c r="E3" i="4"/>
  <c r="F3" i="4"/>
  <c r="G3" i="4"/>
  <c r="B4" i="4"/>
  <c r="C4" i="4"/>
  <c r="D4" i="4"/>
  <c r="E4" i="4"/>
  <c r="F4" i="4"/>
  <c r="G4" i="4"/>
  <c r="B5" i="4"/>
  <c r="C5" i="4"/>
  <c r="C5" i="5" s="1"/>
  <c r="D5" i="4"/>
  <c r="E5" i="4"/>
  <c r="F5" i="4"/>
  <c r="G5" i="4"/>
  <c r="G5" i="5" s="1"/>
  <c r="B6" i="4"/>
  <c r="C6" i="4"/>
  <c r="D6" i="4"/>
  <c r="E6" i="4"/>
  <c r="F6" i="4"/>
  <c r="G6" i="4"/>
  <c r="B7" i="4"/>
  <c r="C7" i="4"/>
  <c r="D7" i="4"/>
  <c r="E7" i="4"/>
  <c r="F7" i="4"/>
  <c r="G7" i="4"/>
  <c r="B8" i="4"/>
  <c r="C8" i="4"/>
  <c r="D8" i="4"/>
  <c r="E8" i="4"/>
  <c r="F8" i="4"/>
  <c r="G8" i="4"/>
  <c r="B9" i="4"/>
  <c r="B9" i="5" s="1"/>
  <c r="C9" i="4"/>
  <c r="C9" i="5" s="1"/>
  <c r="D9" i="4"/>
  <c r="E9" i="4"/>
  <c r="F9" i="4"/>
  <c r="F9" i="5" s="1"/>
  <c r="G9" i="4"/>
  <c r="G9" i="5" s="1"/>
  <c r="B10" i="4"/>
  <c r="C10" i="4"/>
  <c r="D10" i="4"/>
  <c r="E10" i="4"/>
  <c r="F10" i="4"/>
  <c r="G10" i="4"/>
  <c r="B11" i="4"/>
  <c r="C11" i="4"/>
  <c r="D11" i="4"/>
  <c r="E11" i="4"/>
  <c r="F11" i="4"/>
  <c r="G11" i="4"/>
  <c r="B12" i="4"/>
  <c r="C12" i="4"/>
  <c r="D12" i="4"/>
  <c r="E12" i="4"/>
  <c r="F12" i="4"/>
  <c r="G12" i="4"/>
  <c r="B13" i="4"/>
  <c r="C13" i="4"/>
  <c r="D13" i="4"/>
  <c r="E13" i="4"/>
  <c r="F13" i="4"/>
  <c r="G13" i="4"/>
  <c r="B14" i="4"/>
  <c r="C14" i="4"/>
  <c r="D14" i="4"/>
  <c r="E14" i="4"/>
  <c r="E14" i="5" s="1"/>
  <c r="F14" i="4"/>
  <c r="G14" i="4"/>
  <c r="B15" i="4"/>
  <c r="C15" i="4"/>
  <c r="C15" i="5" s="1"/>
  <c r="D15" i="4"/>
  <c r="E15" i="4"/>
  <c r="F15" i="4"/>
  <c r="G15" i="4"/>
  <c r="G15" i="5" s="1"/>
  <c r="B16" i="4"/>
  <c r="C16" i="4"/>
  <c r="D16" i="4"/>
  <c r="E16" i="4"/>
  <c r="F16" i="4"/>
  <c r="G16" i="4"/>
  <c r="B17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C19" i="5" s="1"/>
  <c r="D19" i="4"/>
  <c r="E19" i="4"/>
  <c r="F19" i="4"/>
  <c r="G19" i="4"/>
  <c r="G19" i="5" s="1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E22" i="5" s="1"/>
  <c r="F22" i="4"/>
  <c r="G22" i="4"/>
  <c r="B23" i="4"/>
  <c r="B23" i="5" s="1"/>
  <c r="C23" i="4"/>
  <c r="C23" i="5" s="1"/>
  <c r="D23" i="4"/>
  <c r="E23" i="4"/>
  <c r="F23" i="4"/>
  <c r="F23" i="5" s="1"/>
  <c r="G23" i="4"/>
  <c r="G23" i="5" s="1"/>
  <c r="B24" i="4"/>
  <c r="C24" i="4"/>
  <c r="D24" i="4"/>
  <c r="E24" i="4"/>
  <c r="F24" i="4"/>
  <c r="G24" i="4"/>
  <c r="B25" i="4"/>
  <c r="B25" i="5" s="1"/>
  <c r="C25" i="4"/>
  <c r="C25" i="5" s="1"/>
  <c r="D25" i="4"/>
  <c r="E25" i="4"/>
  <c r="F25" i="4"/>
  <c r="F25" i="5" s="1"/>
  <c r="G25" i="4"/>
  <c r="G25" i="5" s="1"/>
  <c r="B26" i="4"/>
  <c r="B26" i="5" s="1"/>
  <c r="C26" i="4"/>
  <c r="D26" i="4"/>
  <c r="D26" i="5" s="1"/>
  <c r="E26" i="4"/>
  <c r="E26" i="5" s="1"/>
  <c r="F26" i="4"/>
  <c r="F26" i="5" s="1"/>
  <c r="G26" i="4"/>
  <c r="B27" i="4"/>
  <c r="C27" i="4"/>
  <c r="D27" i="4"/>
  <c r="E27" i="4"/>
  <c r="F27" i="4"/>
  <c r="G27" i="4"/>
  <c r="B28" i="4"/>
  <c r="C28" i="4"/>
  <c r="D28" i="4"/>
  <c r="E28" i="4"/>
  <c r="F28" i="4"/>
  <c r="G28" i="4"/>
  <c r="B29" i="4"/>
  <c r="C29" i="4"/>
  <c r="D29" i="4"/>
  <c r="E29" i="4"/>
  <c r="F29" i="4"/>
  <c r="G29" i="4"/>
  <c r="B30" i="4"/>
  <c r="C30" i="4"/>
  <c r="D30" i="4"/>
  <c r="E30" i="4"/>
  <c r="F30" i="4"/>
  <c r="G30" i="4"/>
  <c r="B31" i="4"/>
  <c r="C31" i="4"/>
  <c r="C31" i="5" s="1"/>
  <c r="D31" i="4"/>
  <c r="E31" i="4"/>
  <c r="F31" i="4"/>
  <c r="G31" i="4"/>
  <c r="G31" i="5" s="1"/>
  <c r="B32" i="4"/>
  <c r="C32" i="4"/>
  <c r="D32" i="4"/>
  <c r="E32" i="4"/>
  <c r="F32" i="4"/>
  <c r="G32" i="4"/>
  <c r="B33" i="4"/>
  <c r="B33" i="5" s="1"/>
  <c r="C33" i="4"/>
  <c r="C33" i="5" s="1"/>
  <c r="D33" i="4"/>
  <c r="D33" i="5" s="1"/>
  <c r="E33" i="4"/>
  <c r="F33" i="4"/>
  <c r="F33" i="5" s="1"/>
  <c r="G33" i="4"/>
  <c r="G33" i="5" s="1"/>
  <c r="B34" i="4"/>
  <c r="C34" i="4"/>
  <c r="D34" i="4"/>
  <c r="E34" i="4"/>
  <c r="F34" i="4"/>
  <c r="G34" i="4"/>
  <c r="B35" i="4"/>
  <c r="B35" i="5" s="1"/>
  <c r="C35" i="4"/>
  <c r="C35" i="5" s="1"/>
  <c r="D35" i="4"/>
  <c r="D35" i="5" s="1"/>
  <c r="E35" i="4"/>
  <c r="E35" i="5" s="1"/>
  <c r="F35" i="4"/>
  <c r="F35" i="5" s="1"/>
  <c r="G35" i="4"/>
  <c r="G35" i="5" s="1"/>
  <c r="B36" i="4"/>
  <c r="B36" i="5" s="1"/>
  <c r="C36" i="4"/>
  <c r="C36" i="5" s="1"/>
  <c r="D36" i="4"/>
  <c r="D36" i="5" s="1"/>
  <c r="E36" i="4"/>
  <c r="E36" i="5" s="1"/>
  <c r="F36" i="4"/>
  <c r="F36" i="5" s="1"/>
  <c r="G36" i="4"/>
  <c r="G36" i="5" s="1"/>
  <c r="B37" i="4"/>
  <c r="C37" i="4"/>
  <c r="C37" i="5" s="1"/>
  <c r="D37" i="4"/>
  <c r="E37" i="4"/>
  <c r="F37" i="4"/>
  <c r="G37" i="4"/>
  <c r="G37" i="5" s="1"/>
  <c r="B38" i="4"/>
  <c r="C38" i="4"/>
  <c r="D38" i="4"/>
  <c r="D38" i="5" s="1"/>
  <c r="E38" i="4"/>
  <c r="E38" i="5" s="1"/>
  <c r="F38" i="4"/>
  <c r="G38" i="4"/>
  <c r="B39" i="4"/>
  <c r="C39" i="4"/>
  <c r="D39" i="4"/>
  <c r="E39" i="4"/>
  <c r="F39" i="4"/>
  <c r="G39" i="4"/>
  <c r="B40" i="4"/>
  <c r="B40" i="5" s="1"/>
  <c r="C40" i="4"/>
  <c r="D40" i="4"/>
  <c r="D40" i="5" s="1"/>
  <c r="E40" i="4"/>
  <c r="E40" i="5" s="1"/>
  <c r="F40" i="4"/>
  <c r="F40" i="5" s="1"/>
  <c r="G40" i="4"/>
  <c r="B41" i="4"/>
  <c r="C41" i="4"/>
  <c r="D41" i="4"/>
  <c r="E41" i="4"/>
  <c r="F41" i="4"/>
  <c r="G41" i="4"/>
  <c r="B42" i="4"/>
  <c r="B42" i="5" s="1"/>
  <c r="C42" i="4"/>
  <c r="C42" i="5" s="1"/>
  <c r="D42" i="4"/>
  <c r="D42" i="5" s="1"/>
  <c r="E42" i="4"/>
  <c r="E42" i="5" s="1"/>
  <c r="F42" i="4"/>
  <c r="F42" i="5" s="1"/>
  <c r="G42" i="4"/>
  <c r="G42" i="5" s="1"/>
  <c r="B43" i="4"/>
  <c r="B43" i="5" s="1"/>
  <c r="C43" i="4"/>
  <c r="C43" i="5" s="1"/>
  <c r="D43" i="4"/>
  <c r="D43" i="5" s="1"/>
  <c r="E43" i="4"/>
  <c r="E43" i="5" s="1"/>
  <c r="F43" i="4"/>
  <c r="F43" i="5" s="1"/>
  <c r="G43" i="4"/>
  <c r="G43" i="5" s="1"/>
  <c r="B44" i="4"/>
  <c r="C44" i="4"/>
  <c r="D44" i="4"/>
  <c r="E44" i="4"/>
  <c r="F44" i="4"/>
  <c r="G44" i="4"/>
  <c r="B45" i="4"/>
  <c r="C45" i="4"/>
  <c r="D45" i="4"/>
  <c r="E45" i="4"/>
  <c r="F45" i="4"/>
  <c r="G45" i="4"/>
  <c r="B46" i="4"/>
  <c r="C46" i="4"/>
  <c r="D46" i="4"/>
  <c r="E46" i="4"/>
  <c r="F46" i="4"/>
  <c r="G46" i="4"/>
  <c r="B47" i="4"/>
  <c r="C47" i="4"/>
  <c r="D47" i="4"/>
  <c r="E47" i="4"/>
  <c r="F47" i="4"/>
  <c r="G47" i="4"/>
  <c r="B48" i="4"/>
  <c r="B48" i="5" s="1"/>
  <c r="C48" i="4"/>
  <c r="C48" i="5" s="1"/>
  <c r="D48" i="4"/>
  <c r="D48" i="5" s="1"/>
  <c r="E48" i="4"/>
  <c r="E48" i="5" s="1"/>
  <c r="F48" i="4"/>
  <c r="F48" i="5" s="1"/>
  <c r="G48" i="4"/>
  <c r="G48" i="5" s="1"/>
  <c r="B49" i="4"/>
  <c r="C49" i="4"/>
  <c r="C49" i="5" s="1"/>
  <c r="D49" i="4"/>
  <c r="E49" i="4"/>
  <c r="F49" i="4"/>
  <c r="G49" i="4"/>
  <c r="G49" i="5" s="1"/>
  <c r="B50" i="4"/>
  <c r="C50" i="4"/>
  <c r="D50" i="4"/>
  <c r="E50" i="4"/>
  <c r="F50" i="4"/>
  <c r="G50" i="4"/>
  <c r="B51" i="4"/>
  <c r="B51" i="5" s="1"/>
  <c r="C51" i="4"/>
  <c r="C51" i="5" s="1"/>
  <c r="D51" i="4"/>
  <c r="D51" i="5" s="1"/>
  <c r="E51" i="4"/>
  <c r="E51" i="5" s="1"/>
  <c r="F51" i="4"/>
  <c r="F51" i="5" s="1"/>
  <c r="G51" i="4"/>
  <c r="G51" i="5" s="1"/>
  <c r="B52" i="4"/>
  <c r="B52" i="5" s="1"/>
  <c r="C52" i="4"/>
  <c r="C52" i="5" s="1"/>
  <c r="D52" i="4"/>
  <c r="D52" i="5" s="1"/>
  <c r="E52" i="4"/>
  <c r="E52" i="5" s="1"/>
  <c r="F52" i="4"/>
  <c r="F52" i="5" s="1"/>
  <c r="G52" i="4"/>
  <c r="G52" i="5" s="1"/>
  <c r="B53" i="4"/>
  <c r="B53" i="5" s="1"/>
  <c r="C53" i="4"/>
  <c r="C53" i="5" s="1"/>
  <c r="D53" i="4"/>
  <c r="D53" i="5" s="1"/>
  <c r="E53" i="4"/>
  <c r="F53" i="4"/>
  <c r="F53" i="5" s="1"/>
  <c r="G53" i="4"/>
  <c r="G53" i="5" s="1"/>
  <c r="B54" i="4"/>
  <c r="C54" i="4"/>
  <c r="D54" i="4"/>
  <c r="D54" i="5" s="1"/>
  <c r="E54" i="4"/>
  <c r="E54" i="5" s="1"/>
  <c r="F54" i="4"/>
  <c r="G54" i="4"/>
  <c r="B55" i="4"/>
  <c r="B55" i="5" s="1"/>
  <c r="C55" i="4"/>
  <c r="C55" i="5" s="1"/>
  <c r="D55" i="4"/>
  <c r="D55" i="5" s="1"/>
  <c r="E55" i="4"/>
  <c r="E55" i="5" s="1"/>
  <c r="F55" i="4"/>
  <c r="F55" i="5" s="1"/>
  <c r="G55" i="4"/>
  <c r="G55" i="5" s="1"/>
  <c r="B56" i="4"/>
  <c r="B56" i="5" s="1"/>
  <c r="C56" i="4"/>
  <c r="C56" i="5" s="1"/>
  <c r="D56" i="4"/>
  <c r="D56" i="5" s="1"/>
  <c r="E56" i="4"/>
  <c r="E56" i="5" s="1"/>
  <c r="F56" i="4"/>
  <c r="F56" i="5" s="1"/>
  <c r="G56" i="4"/>
  <c r="G56" i="5" s="1"/>
  <c r="B57" i="4"/>
  <c r="B57" i="5" s="1"/>
  <c r="C57" i="4"/>
  <c r="C57" i="5" s="1"/>
  <c r="D57" i="4"/>
  <c r="D57" i="5" s="1"/>
  <c r="E57" i="4"/>
  <c r="E57" i="5" s="1"/>
  <c r="F57" i="4"/>
  <c r="F57" i="5" s="1"/>
  <c r="G57" i="4"/>
  <c r="G57" i="5" s="1"/>
  <c r="B58" i="4"/>
  <c r="B58" i="5" s="1"/>
  <c r="C58" i="4"/>
  <c r="C58" i="5" s="1"/>
  <c r="D58" i="4"/>
  <c r="D58" i="5" s="1"/>
  <c r="E58" i="4"/>
  <c r="E58" i="5" s="1"/>
  <c r="F58" i="4"/>
  <c r="F58" i="5" s="1"/>
  <c r="G58" i="4"/>
  <c r="G58" i="5" s="1"/>
  <c r="B59" i="4"/>
  <c r="B59" i="5" s="1"/>
  <c r="C59" i="4"/>
  <c r="C59" i="5" s="1"/>
  <c r="D59" i="4"/>
  <c r="D59" i="5" s="1"/>
  <c r="E59" i="4"/>
  <c r="E59" i="5" s="1"/>
  <c r="F59" i="4"/>
  <c r="F59" i="5" s="1"/>
  <c r="G59" i="4"/>
  <c r="G59" i="5" s="1"/>
  <c r="B60" i="4"/>
  <c r="C60" i="4"/>
  <c r="D60" i="4"/>
  <c r="E60" i="4"/>
  <c r="E60" i="5" s="1"/>
  <c r="F60" i="4"/>
  <c r="G60" i="4"/>
  <c r="B61" i="4"/>
  <c r="B61" i="5" s="1"/>
  <c r="C61" i="4"/>
  <c r="C61" i="5" s="1"/>
  <c r="D61" i="4"/>
  <c r="D61" i="5" s="1"/>
  <c r="E61" i="4"/>
  <c r="E61" i="5" s="1"/>
  <c r="F61" i="4"/>
  <c r="F61" i="5" s="1"/>
  <c r="G61" i="4"/>
  <c r="G61" i="5" s="1"/>
  <c r="B62" i="4"/>
  <c r="B62" i="5" s="1"/>
  <c r="C62" i="4"/>
  <c r="D62" i="4"/>
  <c r="D62" i="5" s="1"/>
  <c r="E62" i="4"/>
  <c r="E62" i="5" s="1"/>
  <c r="F62" i="4"/>
  <c r="F62" i="5" s="1"/>
  <c r="G62" i="4"/>
  <c r="B63" i="4"/>
  <c r="B63" i="5" s="1"/>
  <c r="C63" i="4"/>
  <c r="C63" i="5" s="1"/>
  <c r="D63" i="4"/>
  <c r="E63" i="4"/>
  <c r="F63" i="4"/>
  <c r="F63" i="5" s="1"/>
  <c r="G63" i="4"/>
  <c r="G63" i="5" s="1"/>
  <c r="B64" i="4"/>
  <c r="C64" i="4"/>
  <c r="D64" i="4"/>
  <c r="E64" i="4"/>
  <c r="F64" i="4"/>
  <c r="G64" i="4"/>
  <c r="B65" i="4"/>
  <c r="B65" i="5" s="1"/>
  <c r="C65" i="4"/>
  <c r="C65" i="5" s="1"/>
  <c r="D65" i="4"/>
  <c r="D65" i="5" s="1"/>
  <c r="E65" i="4"/>
  <c r="E65" i="5" s="1"/>
  <c r="F65" i="4"/>
  <c r="F65" i="5" s="1"/>
  <c r="G65" i="4"/>
  <c r="G65" i="5" s="1"/>
  <c r="B66" i="4"/>
  <c r="B66" i="5" s="1"/>
  <c r="C66" i="4"/>
  <c r="C66" i="5" s="1"/>
  <c r="D66" i="4"/>
  <c r="D66" i="5" s="1"/>
  <c r="E66" i="4"/>
  <c r="E66" i="5" s="1"/>
  <c r="F66" i="4"/>
  <c r="F66" i="5" s="1"/>
  <c r="G66" i="4"/>
  <c r="G66" i="5" s="1"/>
  <c r="B67" i="4"/>
  <c r="B67" i="5" s="1"/>
  <c r="C67" i="4"/>
  <c r="C67" i="5" s="1"/>
  <c r="D67" i="4"/>
  <c r="D67" i="5" s="1"/>
  <c r="E67" i="4"/>
  <c r="E67" i="5" s="1"/>
  <c r="F67" i="4"/>
  <c r="F67" i="5" s="1"/>
  <c r="G67" i="4"/>
  <c r="G67" i="5" s="1"/>
  <c r="B68" i="4"/>
  <c r="B68" i="5" s="1"/>
  <c r="C68" i="4"/>
  <c r="C68" i="5" s="1"/>
  <c r="D68" i="4"/>
  <c r="D68" i="5" s="1"/>
  <c r="E68" i="4"/>
  <c r="E68" i="5" s="1"/>
  <c r="F68" i="4"/>
  <c r="F68" i="5" s="1"/>
  <c r="G68" i="4"/>
  <c r="G68" i="5" s="1"/>
  <c r="B69" i="4"/>
  <c r="C69" i="4"/>
  <c r="D69" i="4"/>
  <c r="E69" i="4"/>
  <c r="F69" i="4"/>
  <c r="G69" i="4"/>
  <c r="B70" i="4"/>
  <c r="B70" i="5" s="1"/>
  <c r="C70" i="4"/>
  <c r="C70" i="5" s="1"/>
  <c r="D70" i="4"/>
  <c r="D70" i="5" s="1"/>
  <c r="E70" i="4"/>
  <c r="E70" i="5" s="1"/>
  <c r="F70" i="4"/>
  <c r="F70" i="5" s="1"/>
  <c r="G70" i="4"/>
  <c r="G70" i="5" s="1"/>
  <c r="B71" i="4"/>
  <c r="C71" i="4"/>
  <c r="C71" i="5" s="1"/>
  <c r="D71" i="4"/>
  <c r="E71" i="4"/>
  <c r="F71" i="4"/>
  <c r="G71" i="4"/>
  <c r="G71" i="5" s="1"/>
  <c r="B72" i="4"/>
  <c r="B72" i="5" s="1"/>
  <c r="C72" i="4"/>
  <c r="C72" i="5" s="1"/>
  <c r="D72" i="4"/>
  <c r="D72" i="5" s="1"/>
  <c r="E72" i="4"/>
  <c r="E72" i="5" s="1"/>
  <c r="F72" i="4"/>
  <c r="F72" i="5" s="1"/>
  <c r="G72" i="4"/>
  <c r="G72" i="5" s="1"/>
  <c r="B73" i="4"/>
  <c r="B73" i="5" s="1"/>
  <c r="C73" i="4"/>
  <c r="C73" i="5" s="1"/>
  <c r="D73" i="4"/>
  <c r="E73" i="4"/>
  <c r="F73" i="4"/>
  <c r="F73" i="5" s="1"/>
  <c r="G73" i="4"/>
  <c r="G73" i="5" s="1"/>
  <c r="B74" i="4"/>
  <c r="B74" i="5" s="1"/>
  <c r="C74" i="4"/>
  <c r="C74" i="5" s="1"/>
  <c r="D74" i="4"/>
  <c r="D74" i="5" s="1"/>
  <c r="E74" i="4"/>
  <c r="E74" i="5" s="1"/>
  <c r="F74" i="4"/>
  <c r="F74" i="5" s="1"/>
  <c r="G74" i="4"/>
  <c r="G74" i="5" s="1"/>
  <c r="B75" i="4"/>
  <c r="B75" i="5" s="1"/>
  <c r="C75" i="4"/>
  <c r="C75" i="5" s="1"/>
  <c r="D75" i="4"/>
  <c r="D75" i="5" s="1"/>
  <c r="E75" i="4"/>
  <c r="E75" i="5" s="1"/>
  <c r="F75" i="4"/>
  <c r="F75" i="5" s="1"/>
  <c r="G75" i="4"/>
  <c r="G75" i="5" s="1"/>
  <c r="B76" i="4"/>
  <c r="B76" i="5" s="1"/>
  <c r="C76" i="4"/>
  <c r="D76" i="4"/>
  <c r="D76" i="5" s="1"/>
  <c r="E76" i="4"/>
  <c r="E76" i="5" s="1"/>
  <c r="F76" i="4"/>
  <c r="F76" i="5" s="1"/>
  <c r="G76" i="4"/>
  <c r="B77" i="4"/>
  <c r="B77" i="5" s="1"/>
  <c r="C77" i="4"/>
  <c r="C77" i="5" s="1"/>
  <c r="D77" i="4"/>
  <c r="D77" i="5" s="1"/>
  <c r="E77" i="4"/>
  <c r="E77" i="5" s="1"/>
  <c r="F77" i="4"/>
  <c r="F77" i="5" s="1"/>
  <c r="G77" i="4"/>
  <c r="G77" i="5" s="1"/>
  <c r="B78" i="4"/>
  <c r="B78" i="5" s="1"/>
  <c r="C78" i="4"/>
  <c r="C78" i="5" s="1"/>
  <c r="D78" i="4"/>
  <c r="D78" i="5" s="1"/>
  <c r="E78" i="4"/>
  <c r="E78" i="5" s="1"/>
  <c r="F78" i="4"/>
  <c r="F78" i="5" s="1"/>
  <c r="G78" i="4"/>
  <c r="G78" i="5" s="1"/>
  <c r="B79" i="4"/>
  <c r="B79" i="5" s="1"/>
  <c r="C79" i="4"/>
  <c r="C79" i="5" s="1"/>
  <c r="D79" i="4"/>
  <c r="D79" i="5" s="1"/>
  <c r="E79" i="4"/>
  <c r="E79" i="5" s="1"/>
  <c r="F79" i="4"/>
  <c r="F79" i="5" s="1"/>
  <c r="G79" i="4"/>
  <c r="G79" i="5" s="1"/>
  <c r="B80" i="4"/>
  <c r="B80" i="5" s="1"/>
  <c r="C80" i="4"/>
  <c r="C80" i="5" s="1"/>
  <c r="D80" i="4"/>
  <c r="D80" i="5" s="1"/>
  <c r="E80" i="4"/>
  <c r="E80" i="5" s="1"/>
  <c r="F80" i="4"/>
  <c r="F80" i="5" s="1"/>
  <c r="G80" i="4"/>
  <c r="G80" i="5" s="1"/>
  <c r="B81" i="4"/>
  <c r="B81" i="5" s="1"/>
  <c r="C81" i="4"/>
  <c r="C81" i="5" s="1"/>
  <c r="D81" i="4"/>
  <c r="D81" i="5" s="1"/>
  <c r="E81" i="4"/>
  <c r="E81" i="5" s="1"/>
  <c r="F81" i="4"/>
  <c r="F81" i="5" s="1"/>
  <c r="G81" i="4"/>
  <c r="G81" i="5" s="1"/>
  <c r="B82" i="4"/>
  <c r="B82" i="5" s="1"/>
  <c r="C82" i="4"/>
  <c r="C82" i="5" s="1"/>
  <c r="D82" i="4"/>
  <c r="D82" i="5" s="1"/>
  <c r="E82" i="4"/>
  <c r="E82" i="5" s="1"/>
  <c r="F82" i="4"/>
  <c r="F82" i="5" s="1"/>
  <c r="G82" i="4"/>
  <c r="G82" i="5" s="1"/>
  <c r="B83" i="4"/>
  <c r="B83" i="5" s="1"/>
  <c r="C83" i="4"/>
  <c r="C83" i="5" s="1"/>
  <c r="D83" i="4"/>
  <c r="D83" i="5" s="1"/>
  <c r="E83" i="4"/>
  <c r="F83" i="4"/>
  <c r="F83" i="5" s="1"/>
  <c r="G83" i="4"/>
  <c r="G83" i="5" s="1"/>
  <c r="B84" i="4"/>
  <c r="B84" i="5" s="1"/>
  <c r="C84" i="4"/>
  <c r="D84" i="4"/>
  <c r="E84" i="4"/>
  <c r="E84" i="5" s="1"/>
  <c r="F84" i="4"/>
  <c r="F84" i="5" s="1"/>
  <c r="G84" i="4"/>
  <c r="B85" i="4"/>
  <c r="B85" i="5" s="1"/>
  <c r="C85" i="4"/>
  <c r="C85" i="5" s="1"/>
  <c r="D85" i="4"/>
  <c r="D85" i="5" s="1"/>
  <c r="E85" i="4"/>
  <c r="E85" i="5" s="1"/>
  <c r="F85" i="4"/>
  <c r="F85" i="5" s="1"/>
  <c r="G85" i="4"/>
  <c r="G85" i="5" s="1"/>
  <c r="B86" i="4"/>
  <c r="B86" i="5" s="1"/>
  <c r="C86" i="4"/>
  <c r="C86" i="5" s="1"/>
  <c r="D86" i="4"/>
  <c r="D86" i="5" s="1"/>
  <c r="E86" i="4"/>
  <c r="E86" i="5" s="1"/>
  <c r="F86" i="4"/>
  <c r="F86" i="5" s="1"/>
  <c r="G86" i="4"/>
  <c r="G86" i="5" s="1"/>
  <c r="B87" i="4"/>
  <c r="B87" i="5" s="1"/>
  <c r="C87" i="4"/>
  <c r="C87" i="5" s="1"/>
  <c r="D87" i="4"/>
  <c r="D87" i="5" s="1"/>
  <c r="E87" i="4"/>
  <c r="E87" i="5" s="1"/>
  <c r="F87" i="4"/>
  <c r="F87" i="5" s="1"/>
  <c r="G87" i="4"/>
  <c r="G87" i="5" s="1"/>
  <c r="B88" i="4"/>
  <c r="B88" i="5" s="1"/>
  <c r="C88" i="4"/>
  <c r="D88" i="4"/>
  <c r="E88" i="4"/>
  <c r="F88" i="4"/>
  <c r="F88" i="5" s="1"/>
  <c r="G88" i="4"/>
  <c r="C2" i="4"/>
  <c r="C2" i="5" s="1"/>
  <c r="D2" i="4"/>
  <c r="D2" i="5" s="1"/>
  <c r="E2" i="4"/>
  <c r="E2" i="5" s="1"/>
  <c r="F2" i="4"/>
  <c r="F2" i="5" s="1"/>
  <c r="G2" i="4"/>
  <c r="B2" i="4"/>
  <c r="B2" i="5" s="1"/>
  <c r="G69" i="5" l="1"/>
  <c r="C69" i="5"/>
  <c r="G2" i="5"/>
  <c r="D88" i="5"/>
  <c r="D84" i="5"/>
  <c r="E88" i="5"/>
  <c r="B71" i="5"/>
  <c r="G88" i="5"/>
  <c r="C88" i="5"/>
  <c r="G84" i="5"/>
  <c r="C84" i="5"/>
  <c r="E83" i="5"/>
  <c r="G76" i="5"/>
  <c r="C76" i="5"/>
  <c r="E73" i="5"/>
  <c r="E71" i="5"/>
  <c r="E69" i="5"/>
  <c r="G64" i="5"/>
  <c r="C64" i="5"/>
  <c r="E63" i="5"/>
  <c r="G62" i="5"/>
  <c r="C62" i="5"/>
  <c r="G60" i="5"/>
  <c r="C60" i="5"/>
  <c r="G54" i="5"/>
  <c r="C54" i="5"/>
  <c r="E53" i="5"/>
  <c r="G50" i="5"/>
  <c r="C50" i="5"/>
  <c r="E49" i="5"/>
  <c r="E47" i="5"/>
  <c r="G46" i="5"/>
  <c r="C46" i="5"/>
  <c r="E45" i="5"/>
  <c r="G44" i="5"/>
  <c r="C44" i="5"/>
  <c r="E41" i="5"/>
  <c r="G40" i="5"/>
  <c r="C40" i="5"/>
  <c r="E39" i="5"/>
  <c r="G38" i="5"/>
  <c r="C38" i="5"/>
  <c r="E37" i="5"/>
  <c r="G34" i="5"/>
  <c r="C34" i="5"/>
  <c r="E33" i="5"/>
  <c r="G32" i="5"/>
  <c r="C32" i="5"/>
  <c r="E31" i="5"/>
  <c r="G30" i="5"/>
  <c r="C30" i="5"/>
  <c r="E29" i="5"/>
  <c r="G28" i="5"/>
  <c r="C28" i="5"/>
  <c r="E27" i="5"/>
  <c r="G26" i="5"/>
  <c r="C26" i="5"/>
  <c r="E25" i="5"/>
  <c r="G24" i="5"/>
  <c r="C24" i="5"/>
  <c r="E23" i="5"/>
  <c r="G22" i="5"/>
  <c r="C22" i="5"/>
  <c r="E21" i="5"/>
  <c r="G20" i="5"/>
  <c r="C20" i="5"/>
  <c r="E19" i="5"/>
  <c r="G18" i="5"/>
  <c r="C18" i="5"/>
  <c r="E17" i="5"/>
  <c r="G16" i="5"/>
  <c r="C16" i="5"/>
  <c r="E15" i="5"/>
  <c r="G14" i="5"/>
  <c r="C14" i="5"/>
  <c r="E13" i="5"/>
  <c r="G12" i="5"/>
  <c r="C12" i="5"/>
  <c r="E11" i="5"/>
  <c r="G10" i="5"/>
  <c r="C10" i="5"/>
  <c r="E9" i="5"/>
  <c r="G8" i="5"/>
  <c r="C8" i="5"/>
  <c r="E7" i="5"/>
  <c r="G6" i="5"/>
  <c r="C6" i="5"/>
  <c r="E5" i="5"/>
  <c r="G4" i="5"/>
  <c r="C4" i="5"/>
  <c r="E3" i="5"/>
  <c r="D73" i="5"/>
  <c r="D71" i="5"/>
  <c r="D69" i="5"/>
  <c r="F64" i="5"/>
  <c r="B64" i="5"/>
  <c r="D63" i="5"/>
  <c r="F60" i="5"/>
  <c r="B60" i="5"/>
  <c r="F54" i="5"/>
  <c r="B54" i="5"/>
  <c r="F50" i="5"/>
  <c r="B50" i="5"/>
  <c r="D49" i="5"/>
  <c r="D47" i="5"/>
  <c r="F46" i="5"/>
  <c r="B46" i="5"/>
  <c r="D45" i="5"/>
  <c r="F44" i="5"/>
  <c r="B44" i="5"/>
  <c r="D41" i="5"/>
  <c r="D39" i="5"/>
  <c r="F38" i="5"/>
  <c r="B38" i="5"/>
  <c r="D37" i="5"/>
  <c r="F34" i="5"/>
  <c r="B34" i="5"/>
  <c r="F32" i="5"/>
  <c r="B32" i="5"/>
  <c r="D31" i="5"/>
  <c r="F30" i="5"/>
  <c r="B30" i="5"/>
  <c r="D29" i="5"/>
  <c r="F28" i="5"/>
  <c r="B28" i="5"/>
  <c r="D27" i="5"/>
  <c r="D25" i="5"/>
  <c r="F24" i="5"/>
  <c r="B24" i="5"/>
  <c r="D23" i="5"/>
  <c r="F22" i="5"/>
  <c r="B22" i="5"/>
  <c r="D21" i="5"/>
  <c r="F20" i="5"/>
  <c r="B20" i="5"/>
  <c r="D19" i="5"/>
  <c r="F18" i="5"/>
  <c r="B18" i="5"/>
  <c r="D17" i="5"/>
  <c r="F16" i="5"/>
  <c r="B16" i="5"/>
  <c r="D15" i="5"/>
  <c r="F14" i="5"/>
  <c r="B14" i="5"/>
  <c r="D13" i="5"/>
  <c r="F12" i="5"/>
  <c r="B12" i="5"/>
  <c r="D11" i="5"/>
  <c r="F10" i="5"/>
  <c r="B10" i="5"/>
  <c r="D9" i="5"/>
  <c r="F8" i="5"/>
  <c r="B8" i="5"/>
  <c r="D7" i="5"/>
  <c r="F6" i="5"/>
  <c r="B6" i="5"/>
  <c r="D5" i="5"/>
  <c r="F4" i="5"/>
  <c r="B4" i="5"/>
  <c r="D3" i="5"/>
  <c r="E64" i="5"/>
  <c r="E50" i="5"/>
  <c r="G47" i="5"/>
  <c r="C47" i="5"/>
  <c r="E46" i="5"/>
  <c r="G45" i="5"/>
  <c r="C45" i="5"/>
  <c r="E44" i="5"/>
  <c r="G41" i="5"/>
  <c r="C41" i="5"/>
  <c r="G39" i="5"/>
  <c r="C39" i="5"/>
  <c r="E34" i="5"/>
  <c r="E32" i="5"/>
  <c r="E30" i="5"/>
  <c r="G29" i="5"/>
  <c r="C29" i="5"/>
  <c r="E28" i="5"/>
  <c r="G27" i="5"/>
  <c r="C27" i="5"/>
  <c r="E24" i="5"/>
  <c r="G21" i="5"/>
  <c r="C21" i="5"/>
  <c r="E20" i="5"/>
  <c r="E18" i="5"/>
  <c r="G17" i="5"/>
  <c r="C17" i="5"/>
  <c r="E16" i="5"/>
  <c r="G13" i="5"/>
  <c r="C13" i="5"/>
  <c r="E12" i="5"/>
  <c r="G11" i="5"/>
  <c r="C11" i="5"/>
  <c r="E10" i="5"/>
  <c r="E8" i="5"/>
  <c r="G7" i="5"/>
  <c r="C7" i="5"/>
  <c r="E6" i="5"/>
  <c r="E4" i="5"/>
  <c r="G3" i="5"/>
  <c r="C3" i="5"/>
  <c r="F71" i="5"/>
  <c r="F69" i="5"/>
  <c r="B69" i="5"/>
  <c r="D64" i="5"/>
  <c r="D60" i="5"/>
  <c r="D50" i="5"/>
  <c r="F49" i="5"/>
  <c r="B49" i="5"/>
  <c r="F47" i="5"/>
  <c r="B47" i="5"/>
  <c r="D46" i="5"/>
  <c r="F45" i="5"/>
  <c r="B45" i="5"/>
  <c r="D44" i="5"/>
  <c r="F41" i="5"/>
  <c r="B41" i="5"/>
  <c r="F39" i="5"/>
  <c r="B39" i="5"/>
  <c r="F37" i="5"/>
  <c r="B37" i="5"/>
  <c r="D34" i="5"/>
  <c r="D32" i="5"/>
  <c r="F31" i="5"/>
  <c r="B31" i="5"/>
  <c r="D30" i="5"/>
  <c r="F29" i="5"/>
  <c r="B29" i="5"/>
  <c r="D28" i="5"/>
  <c r="F27" i="5"/>
  <c r="B27" i="5"/>
  <c r="D24" i="5"/>
  <c r="D22" i="5"/>
  <c r="F21" i="5"/>
  <c r="B21" i="5"/>
  <c r="D20" i="5"/>
  <c r="F19" i="5"/>
  <c r="B19" i="5"/>
  <c r="D18" i="5"/>
  <c r="F17" i="5"/>
  <c r="B17" i="5"/>
  <c r="D16" i="5"/>
  <c r="F15" i="5"/>
  <c r="B15" i="5"/>
  <c r="D14" i="5"/>
  <c r="F13" i="5"/>
  <c r="B13" i="5"/>
  <c r="D12" i="5"/>
  <c r="F11" i="5"/>
  <c r="B11" i="5"/>
  <c r="D10" i="5"/>
  <c r="D8" i="5"/>
  <c r="F7" i="5"/>
  <c r="B7" i="5"/>
  <c r="D6" i="5"/>
  <c r="F5" i="5"/>
  <c r="B5" i="5"/>
  <c r="D4" i="5"/>
  <c r="F3" i="5"/>
  <c r="B3" i="5"/>
</calcChain>
</file>

<file path=xl/sharedStrings.xml><?xml version="1.0" encoding="utf-8"?>
<sst xmlns="http://schemas.openxmlformats.org/spreadsheetml/2006/main" count="946" uniqueCount="175">
  <si>
    <t>Россия (код по ОКСМ)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</si>
  <si>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</si>
  <si>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</si>
  <si>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</si>
  <si>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</si>
  <si>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</si>
  <si>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</si>
  <si>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</si>
  <si>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</si>
  <si>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</si>
  <si>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</si>
  <si>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</si>
  <si>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</si>
  <si>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</si>
  <si>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</si>
  <si>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</si>
  <si>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</si>
  <si>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</si>
  <si>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</si>
  <si>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</si>
  <si>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</si>
  <si>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Ненецкий автономный округ (Архангельская область)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</si>
  <si>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</si>
  <si>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</si>
  <si>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</si>
  <si>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</si>
  <si>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</si>
  <si>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</si>
  <si>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</si>
  <si>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</si>
  <si>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</si>
  <si>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</si>
  <si>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</si>
  <si>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</si>
  <si>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</si>
  <si>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</si>
  <si>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</si>
  <si>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Ингушетия*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</si>
  <si>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</si>
  <si>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</si>
  <si>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</si>
  <si>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Республика*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</si>
  <si>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</si>
  <si>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</si>
  <si>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</si>
  <si>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</si>
  <si>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</si>
  <si>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</si>
  <si>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</si>
  <si>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</si>
  <si>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</si>
  <si>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</si>
  <si>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</si>
  <si>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</si>
  <si>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</si>
  <si>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</si>
  <si>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</si>
  <si>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</si>
  <si>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</si>
  <si>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</si>
  <si>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</si>
  <si>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</si>
  <si>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</si>
  <si>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</si>
  <si>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</si>
  <si>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</si>
  <si>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</si>
  <si>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</si>
  <si>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</si>
  <si>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</si>
  <si>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</si>
  <si>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</si>
  <si>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</si>
  <si>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</si>
  <si>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Забайкальский край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</si>
  <si>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</si>
  <si>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</si>
  <si>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</si>
  <si>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</si>
  <si>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</si>
  <si>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</si>
  <si>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</si>
  <si>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</si>
  <si>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</si>
  <si>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Фактически оплачено населением жилищно-коммунальных услуг</t>
  </si>
  <si>
    <t>Начислено (предъявлено) жилищно-коммунальных платежей населению</t>
  </si>
  <si>
    <t>Субъект </t>
  </si>
  <si>
    <r>
      <t>Москва</t>
    </r>
    <r>
      <rPr>
        <vertAlign val="superscript"/>
        <sz val="8"/>
        <color rgb="FF0B0080"/>
        <rFont val="Arial"/>
        <family val="2"/>
        <charset val="204"/>
      </rPr>
      <t>[16]</t>
    </r>
  </si>
  <si>
    <r>
      <t>Московская область</t>
    </r>
    <r>
      <rPr>
        <vertAlign val="superscript"/>
        <sz val="8"/>
        <color rgb="FF0B0080"/>
        <rFont val="Arial"/>
        <family val="2"/>
        <charset val="204"/>
      </rPr>
      <t>[16]</t>
    </r>
  </si>
  <si>
    <r>
      <t>Краснодарский край</t>
    </r>
    <r>
      <rPr>
        <vertAlign val="superscript"/>
        <sz val="8"/>
        <color rgb="FF0B0080"/>
        <rFont val="Arial"/>
        <family val="2"/>
        <charset val="204"/>
      </rPr>
      <t>[17]</t>
    </r>
  </si>
  <si>
    <t>Санкт-Петербург</t>
  </si>
  <si>
    <t>Республика Татарстан</t>
  </si>
  <si>
    <r>
      <t>Тюменская область</t>
    </r>
    <r>
      <rPr>
        <vertAlign val="superscript"/>
        <sz val="8"/>
        <color rgb="FF0B0080"/>
        <rFont val="Arial"/>
        <family val="2"/>
        <charset val="204"/>
      </rPr>
      <t>[18]</t>
    </r>
  </si>
  <si>
    <r>
      <t>Красноярский край</t>
    </r>
    <r>
      <rPr>
        <vertAlign val="superscript"/>
        <sz val="8"/>
        <color rgb="FF0B0080"/>
        <rFont val="Arial"/>
        <family val="2"/>
        <charset val="204"/>
      </rPr>
      <t>[19]</t>
    </r>
  </si>
  <si>
    <r>
      <t>Ставропольский край</t>
    </r>
    <r>
      <rPr>
        <vertAlign val="superscript"/>
        <sz val="8"/>
        <color rgb="FF0B0080"/>
        <rFont val="Arial"/>
        <family val="2"/>
        <charset val="204"/>
      </rPr>
      <t>[20]</t>
    </r>
  </si>
  <si>
    <r>
      <t>Алтайский край</t>
    </r>
    <r>
      <rPr>
        <vertAlign val="superscript"/>
        <sz val="8"/>
        <color rgb="FF0B0080"/>
        <rFont val="Arial"/>
        <family val="2"/>
        <charset val="204"/>
      </rPr>
      <t>[21]</t>
    </r>
  </si>
  <si>
    <r>
      <t>Республика Крым</t>
    </r>
    <r>
      <rPr>
        <vertAlign val="superscript"/>
        <sz val="8"/>
        <color rgb="FF0B0080"/>
        <rFont val="Arial"/>
        <family val="2"/>
        <charset val="204"/>
      </rPr>
      <t>[22][23][24]</t>
    </r>
  </si>
  <si>
    <t>Ханты-Мансийский автономный округ — Югра</t>
  </si>
  <si>
    <r>
      <t>Чеченская Республика</t>
    </r>
    <r>
      <rPr>
        <vertAlign val="superscript"/>
        <sz val="8"/>
        <color rgb="FF0B0080"/>
        <rFont val="Arial"/>
        <family val="2"/>
        <charset val="204"/>
      </rPr>
      <t>[25]</t>
    </r>
  </si>
  <si>
    <r>
      <t>Хабаровский край</t>
    </r>
    <r>
      <rPr>
        <vertAlign val="superscript"/>
        <sz val="8"/>
        <color rgb="FF0B0080"/>
        <rFont val="Arial"/>
        <family val="2"/>
        <charset val="204"/>
      </rPr>
      <t>[26]</t>
    </r>
  </si>
  <si>
    <t>Чувашская Республика</t>
  </si>
  <si>
    <r>
      <t>Архангельская область</t>
    </r>
    <r>
      <rPr>
        <vertAlign val="superscript"/>
        <sz val="8"/>
        <color rgb="FF0B0080"/>
        <rFont val="Arial"/>
        <family val="2"/>
        <charset val="204"/>
      </rPr>
      <t>[27]</t>
    </r>
  </si>
  <si>
    <r>
      <t>Архангельская область</t>
    </r>
    <r>
      <rPr>
        <i/>
        <sz val="11"/>
        <color rgb="FF222222"/>
        <rFont val="Arial"/>
        <family val="2"/>
        <charset val="204"/>
      </rPr>
      <t> без </t>
    </r>
    <r>
      <rPr>
        <i/>
        <sz val="11"/>
        <color rgb="FF0B0080"/>
        <rFont val="Arial"/>
        <family val="2"/>
        <charset val="204"/>
      </rPr>
      <t>НАО</t>
    </r>
  </si>
  <si>
    <t>Республика Северная Осетия — Алания</t>
  </si>
  <si>
    <t>Ямало-Ненецкий автономный округ</t>
  </si>
  <si>
    <r>
      <t>Республика Ингушетия</t>
    </r>
    <r>
      <rPr>
        <vertAlign val="superscript"/>
        <sz val="8"/>
        <color rgb="FF0B0080"/>
        <rFont val="Arial"/>
        <family val="2"/>
        <charset val="204"/>
      </rPr>
      <t>[28]</t>
    </r>
  </si>
  <si>
    <t>Республика Адыгея</t>
  </si>
  <si>
    <r>
      <t>Севастополь</t>
    </r>
    <r>
      <rPr>
        <vertAlign val="superscript"/>
        <sz val="8"/>
        <color rgb="FF0B0080"/>
        <rFont val="Arial"/>
        <family val="2"/>
        <charset val="204"/>
      </rPr>
      <t>[23][29]</t>
    </r>
  </si>
  <si>
    <r>
      <t>Магаданская область</t>
    </r>
    <r>
      <rPr>
        <vertAlign val="superscript"/>
        <sz val="8"/>
        <color rgb="FF0B0080"/>
        <rFont val="Arial"/>
        <family val="2"/>
        <charset val="204"/>
      </rPr>
      <t>[30]</t>
    </r>
  </si>
  <si>
    <t>Ненецкий автономный округ</t>
  </si>
  <si>
    <r>
      <t>РФ</t>
    </r>
    <r>
      <rPr>
        <sz val="11"/>
        <color rgb="FF222222"/>
        <rFont val="Arial"/>
        <family val="2"/>
        <charset val="204"/>
      </rPr>
      <t>, всего</t>
    </r>
    <r>
      <rPr>
        <vertAlign val="superscript"/>
        <sz val="8"/>
        <color rgb="FF0B0080"/>
        <rFont val="Arial"/>
        <family val="2"/>
        <charset val="204"/>
      </rPr>
      <t>[31]</t>
    </r>
  </si>
  <si>
    <t>Севастополь</t>
  </si>
  <si>
    <t xml:space="preserve">Москва </t>
  </si>
  <si>
    <t xml:space="preserve">Санкт-Петербург </t>
  </si>
  <si>
    <t xml:space="preserve">Россия </t>
  </si>
  <si>
    <t>Общая сумма долга</t>
  </si>
  <si>
    <t>Уровень возмещения населением затрат по предоставлению жилищно-коммунальных услуг</t>
  </si>
  <si>
    <t>Среднее предъявленное на душу населения</t>
  </si>
  <si>
    <t>2013</t>
  </si>
  <si>
    <t>2014</t>
  </si>
  <si>
    <t>2015</t>
  </si>
  <si>
    <t>2016</t>
  </si>
  <si>
    <t>2017</t>
  </si>
  <si>
    <t>2018</t>
  </si>
  <si>
    <t>Платежная дисциплина2</t>
  </si>
  <si>
    <t>Начислено</t>
  </si>
  <si>
    <t>Регион</t>
  </si>
  <si>
    <t>Оплачено</t>
  </si>
  <si>
    <t>Задолженность на душу населения</t>
  </si>
  <si>
    <t>Платежи на душу населения, тыс. руб.</t>
  </si>
  <si>
    <t>Платежная дисциплина</t>
  </si>
  <si>
    <t>Население на 01.01.19</t>
  </si>
  <si>
    <t>Задолженность за 2018, всего тыс.руб.</t>
  </si>
  <si>
    <t>Уровень возмещения затрат населением (%)</t>
  </si>
  <si>
    <t>Начисленов  мес. на душу населения, тыс. руб.</t>
  </si>
  <si>
    <t>Платежная дисциплина3</t>
  </si>
  <si>
    <t>20142</t>
  </si>
  <si>
    <t>20152</t>
  </si>
  <si>
    <t>20162</t>
  </si>
  <si>
    <t>20175</t>
  </si>
  <si>
    <t>20186</t>
  </si>
  <si>
    <t>Рост тарифа за 5 лет</t>
  </si>
  <si>
    <t>г. Москва</t>
  </si>
  <si>
    <t>г.Санкт-Петербург</t>
  </si>
  <si>
    <t>г.Севастополь</t>
  </si>
  <si>
    <t>Республика Ингушетия</t>
  </si>
  <si>
    <t>Республика Северная Осетия - Алания</t>
  </si>
  <si>
    <t>Российская Федерация</t>
  </si>
  <si>
    <t>Тюменская область (кроме Ханты-Мансийского автономного округа - Югры и Ямало-Ненецкого автономного округа)</t>
  </si>
  <si>
    <t>Ханты-Мансийский автономный округ-Югра</t>
  </si>
  <si>
    <t>Чеченская Республика</t>
  </si>
  <si>
    <t xml:space="preserve">Задолженность, накопленная в 2018 г. </t>
  </si>
  <si>
    <t>Недоплата за услуги ЖКХ в 2018 г. на душу населения, руб.</t>
  </si>
  <si>
    <t>Россия в целом</t>
  </si>
  <si>
    <t>Россия в среднем</t>
  </si>
  <si>
    <t>Отношение фактически произведенной оплаты к начисленной плате за услуги ЖКХ (%)</t>
  </si>
  <si>
    <t>Предъявлено платежей</t>
  </si>
  <si>
    <t>% недоплаты от суммы предъявленных платежей</t>
  </si>
  <si>
    <t>2013 г.</t>
  </si>
  <si>
    <t>2014 г.</t>
  </si>
  <si>
    <t>2015 г.</t>
  </si>
  <si>
    <t>2016 г.</t>
  </si>
  <si>
    <t>2017 г.</t>
  </si>
  <si>
    <t>2018 г.</t>
  </si>
  <si>
    <t>Ежегодный прирост задолженности населения за услуги ЖКХ (млрд руб.)</t>
  </si>
  <si>
    <t xml:space="preserve">Ненецкий автономный округ </t>
  </si>
  <si>
    <t>Платежи за ЖКХ на душу населения в год,  руб.</t>
  </si>
  <si>
    <t xml:space="preserve">Ямало-Ненецкий автономный округ </t>
  </si>
  <si>
    <t>Средний  размер накопленной задолженности на душу (в тыс руб)</t>
  </si>
  <si>
    <t>Начсилено</t>
  </si>
  <si>
    <t xml:space="preserve">Оплачено населением </t>
  </si>
  <si>
    <t>Россия</t>
  </si>
  <si>
    <t>Среднедушевой показатель коммунальных платежей в год, руб.</t>
  </si>
  <si>
    <t>Изменение задолженности за услуги ЖКХ в 2018 г., руб./чел.</t>
  </si>
  <si>
    <t xml:space="preserve">Остальные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</si>
</sst>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00"/>
    <numFmt numFmtId="167" formatCode="0.0%"/>
  </numFmts>
  <fonts count="28" x14ac:knownFonts="1">
    <font>
      <sz val="11"/>
      <color theme="1"/>
      <name val="Calibri"/>
      <family val="2"/>
      <charset val="204"/>
      <scheme val="minor"/>
    </font>
    <font>
      <sz val="8.8000000000000007"/>
      <color theme="1"/>
      <name val="Calibri"/>
      <family val="2"/>
      <charset val="204"/>
      <scheme val="minor"/>
    </font>
    <font>
      <sz val="8"/>
      <color rgb="FF2E2E2E"/>
      <name val="Arial"/>
      <family val="2"/>
      <charset val="204"/>
    </font>
    <font>
      <b/>
      <sz val="14"/>
      <name val="Arial"/>
      <family val="2"/>
      <charset val="204"/>
    </font>
    <font>
      <sz val="8.8000000000000007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9"/>
      <color rgb="FF222222"/>
      <name val="Arial"/>
      <family val="2"/>
      <charset val="204"/>
    </font>
    <font>
      <b/>
      <sz val="11"/>
      <color rgb="FF222222"/>
      <name val="Arial"/>
      <family val="2"/>
      <charset val="204"/>
    </font>
    <font>
      <b/>
      <sz val="9"/>
      <color rgb="FF222222"/>
      <name val="Arial"/>
      <family val="2"/>
      <charset val="204"/>
    </font>
    <font>
      <vertAlign val="superscript"/>
      <sz val="8"/>
      <color rgb="FF0B0080"/>
      <name val="Arial"/>
      <family val="2"/>
      <charset val="204"/>
    </font>
    <font>
      <sz val="11"/>
      <color rgb="FF0B0080"/>
      <name val="Arial"/>
      <family val="2"/>
      <charset val="204"/>
    </font>
    <font>
      <i/>
      <sz val="11"/>
      <color rgb="FF222222"/>
      <name val="Arial"/>
      <family val="2"/>
      <charset val="204"/>
    </font>
    <font>
      <i/>
      <sz val="11"/>
      <color rgb="FF0B0080"/>
      <name val="Arial"/>
      <family val="2"/>
      <charset val="204"/>
    </font>
    <font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222222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8.8000000000000007"/>
      <color theme="1"/>
      <name val="Calibri"/>
      <scheme val="minor"/>
    </font>
    <font>
      <sz val="11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FE8F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AF3FF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92D050"/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E7E7E7"/>
      </right>
      <top/>
      <bottom style="medium">
        <color rgb="FFE7E7E7"/>
      </bottom>
      <diagonal/>
    </border>
    <border>
      <left/>
      <right/>
      <top/>
      <bottom style="medium">
        <color rgb="FFE7E7E7"/>
      </bottom>
      <diagonal/>
    </border>
    <border>
      <left style="medium">
        <color rgb="FFC5C5C5"/>
      </left>
      <right/>
      <top/>
      <bottom style="medium">
        <color rgb="FFE7E7E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2A9B1"/>
      </left>
      <right/>
      <top style="medium">
        <color rgb="FFA2A9B1"/>
      </top>
      <bottom/>
      <diagonal/>
    </border>
    <border>
      <left style="medium">
        <color rgb="FFA2A9B1"/>
      </left>
      <right/>
      <top/>
      <bottom style="medium">
        <color rgb="FFA2A9B1"/>
      </bottom>
      <diagonal/>
    </border>
    <border>
      <left style="medium">
        <color rgb="FFA2A9B1"/>
      </left>
      <right/>
      <top style="medium">
        <color rgb="FFA2A9B1"/>
      </top>
      <bottom style="medium">
        <color rgb="FFA2A9B1"/>
      </bottom>
      <diagonal/>
    </border>
    <border>
      <left/>
      <right style="medium">
        <color rgb="FFE7E7E7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right" vertical="center" wrapText="1" indent="1"/>
    </xf>
    <xf numFmtId="3" fontId="1" fillId="2" borderId="3" xfId="0" applyNumberFormat="1" applyFont="1" applyFill="1" applyBorder="1" applyAlignment="1">
      <alignment horizontal="right" vertical="center" wrapText="1" indent="1"/>
    </xf>
    <xf numFmtId="3" fontId="1" fillId="0" borderId="3" xfId="0" applyNumberFormat="1" applyFont="1" applyBorder="1" applyAlignment="1">
      <alignment horizontal="right" vertical="center" wrapText="1" indent="1"/>
    </xf>
    <xf numFmtId="3" fontId="1" fillId="0" borderId="2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3" fillId="0" borderId="0" xfId="0" applyFont="1"/>
    <xf numFmtId="4" fontId="1" fillId="0" borderId="2" xfId="0" applyNumberFormat="1" applyFont="1" applyBorder="1" applyAlignment="1">
      <alignment horizontal="right" vertical="center" wrapText="1" indent="1"/>
    </xf>
    <xf numFmtId="4" fontId="1" fillId="2" borderId="3" xfId="0" applyNumberFormat="1" applyFont="1" applyFill="1" applyBorder="1" applyAlignment="1">
      <alignment horizontal="right" vertical="center" wrapText="1" indent="1"/>
    </xf>
    <xf numFmtId="4" fontId="1" fillId="0" borderId="3" xfId="0" applyNumberFormat="1" applyFont="1" applyBorder="1" applyAlignment="1">
      <alignment horizontal="right" vertical="center" wrapText="1" indent="1"/>
    </xf>
    <xf numFmtId="4" fontId="1" fillId="2" borderId="2" xfId="0" applyNumberFormat="1" applyFont="1" applyFill="1" applyBorder="1" applyAlignment="1">
      <alignment horizontal="right" vertical="center" wrapText="1" indent="1"/>
    </xf>
    <xf numFmtId="0" fontId="4" fillId="0" borderId="1" xfId="0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4" fontId="4" fillId="0" borderId="2" xfId="0" applyNumberFormat="1" applyFont="1" applyBorder="1" applyAlignment="1">
      <alignment horizontal="right" vertical="center" wrapText="1" indent="1"/>
    </xf>
    <xf numFmtId="4" fontId="4" fillId="0" borderId="3" xfId="0" applyNumberFormat="1" applyFont="1" applyBorder="1" applyAlignment="1">
      <alignment horizontal="right" vertical="center" wrapText="1" indent="1"/>
    </xf>
    <xf numFmtId="4" fontId="4" fillId="2" borderId="2" xfId="0" applyNumberFormat="1" applyFont="1" applyFill="1" applyBorder="1" applyAlignment="1">
      <alignment horizontal="right" vertical="center" wrapText="1" indent="1"/>
    </xf>
    <xf numFmtId="4" fontId="4" fillId="2" borderId="3" xfId="0" applyNumberFormat="1" applyFont="1" applyFill="1" applyBorder="1" applyAlignment="1">
      <alignment horizontal="right" vertical="center" wrapText="1" indent="1"/>
    </xf>
    <xf numFmtId="3" fontId="1" fillId="0" borderId="0" xfId="0" applyNumberFormat="1" applyFont="1" applyBorder="1" applyAlignment="1">
      <alignment horizontal="right" vertical="center" wrapText="1" indent="1"/>
    </xf>
    <xf numFmtId="4" fontId="1" fillId="0" borderId="0" xfId="0" applyNumberFormat="1" applyFont="1" applyBorder="1" applyAlignment="1">
      <alignment horizontal="right" vertical="center" wrapText="1" indent="1"/>
    </xf>
    <xf numFmtId="0" fontId="0" fillId="0" borderId="0" xfId="0"/>
    <xf numFmtId="0" fontId="6" fillId="4" borderId="4" xfId="0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7" fillId="3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0" fillId="0" borderId="4" xfId="0" applyBorder="1"/>
    <xf numFmtId="0" fontId="1" fillId="0" borderId="2" xfId="0" applyFont="1" applyBorder="1" applyAlignment="1">
      <alignment horizontal="right" vertical="center" wrapText="1" indent="1"/>
    </xf>
    <xf numFmtId="3" fontId="1" fillId="0" borderId="2" xfId="0" applyNumberFormat="1" applyFont="1" applyBorder="1" applyAlignment="1">
      <alignment horizontal="right" vertical="center" wrapText="1" indent="1"/>
    </xf>
    <xf numFmtId="4" fontId="1" fillId="0" borderId="2" xfId="0" applyNumberFormat="1" applyFont="1" applyBorder="1" applyAlignment="1">
      <alignment horizontal="right" vertical="center" wrapText="1" indent="1"/>
    </xf>
    <xf numFmtId="4" fontId="0" fillId="0" borderId="0" xfId="0" applyNumberFormat="1"/>
    <xf numFmtId="0" fontId="8" fillId="5" borderId="5" xfId="0" applyFont="1" applyFill="1" applyBorder="1" applyAlignment="1">
      <alignment horizontal="center" vertical="center" wrapText="1"/>
    </xf>
    <xf numFmtId="0" fontId="5" fillId="3" borderId="6" xfId="1" applyFill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5" fillId="3" borderId="7" xfId="1" applyFill="1" applyBorder="1" applyAlignment="1">
      <alignment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15" fillId="0" borderId="4" xfId="0" applyFont="1" applyBorder="1" applyAlignment="1">
      <alignment horizontal="center" vertical="center"/>
    </xf>
    <xf numFmtId="0" fontId="0" fillId="0" borderId="0" xfId="0" applyBorder="1"/>
    <xf numFmtId="0" fontId="0" fillId="6" borderId="4" xfId="0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0" xfId="0"/>
    <xf numFmtId="0" fontId="1" fillId="0" borderId="1" xfId="0" applyFont="1" applyBorder="1" applyAlignment="1">
      <alignment horizontal="left" vertical="center" indent="1"/>
    </xf>
    <xf numFmtId="4" fontId="1" fillId="0" borderId="2" xfId="0" applyNumberFormat="1" applyFont="1" applyBorder="1" applyAlignment="1">
      <alignment horizontal="right" vertical="center" wrapText="1" indent="1"/>
    </xf>
    <xf numFmtId="2" fontId="0" fillId="0" borderId="0" xfId="0" applyNumberFormat="1"/>
    <xf numFmtId="4" fontId="0" fillId="0" borderId="0" xfId="0" applyNumberFormat="1"/>
    <xf numFmtId="164" fontId="0" fillId="0" borderId="4" xfId="0" applyNumberFormat="1" applyBorder="1"/>
    <xf numFmtId="0" fontId="14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1" fillId="3" borderId="4" xfId="0" applyFont="1" applyFill="1" applyBorder="1" applyAlignment="1">
      <alignment vertical="center" wrapText="1"/>
    </xf>
    <xf numFmtId="0" fontId="17" fillId="0" borderId="4" xfId="0" applyFont="1" applyBorder="1"/>
    <xf numFmtId="1" fontId="17" fillId="0" borderId="4" xfId="0" applyNumberFormat="1" applyFont="1" applyBorder="1"/>
    <xf numFmtId="10" fontId="0" fillId="0" borderId="0" xfId="2" applyNumberFormat="1" applyFont="1"/>
    <xf numFmtId="10" fontId="0" fillId="0" borderId="0" xfId="2" applyNumberFormat="1" applyFont="1" applyAlignment="1">
      <alignment wrapText="1"/>
    </xf>
    <xf numFmtId="0" fontId="4" fillId="0" borderId="8" xfId="0" applyFont="1" applyBorder="1" applyAlignment="1">
      <alignment horizontal="left" vertical="center" indent="1"/>
    </xf>
    <xf numFmtId="4" fontId="4" fillId="0" borderId="0" xfId="0" applyNumberFormat="1" applyFont="1" applyBorder="1" applyAlignment="1">
      <alignment horizontal="right" vertical="center" wrapText="1" indent="1"/>
    </xf>
    <xf numFmtId="10" fontId="0" fillId="0" borderId="0" xfId="2" applyNumberFormat="1" applyFont="1" applyBorder="1"/>
    <xf numFmtId="0" fontId="0" fillId="0" borderId="0" xfId="0" applyFill="1"/>
    <xf numFmtId="4" fontId="1" fillId="6" borderId="4" xfId="0" applyNumberFormat="1" applyFont="1" applyFill="1" applyBorder="1" applyAlignment="1">
      <alignment horizontal="right" vertical="center" wrapText="1" indent="1"/>
    </xf>
    <xf numFmtId="0" fontId="18" fillId="0" borderId="9" xfId="0" applyFont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9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0" fillId="0" borderId="4" xfId="0" applyNumberFormat="1" applyFont="1" applyBorder="1"/>
    <xf numFmtId="4" fontId="0" fillId="0" borderId="15" xfId="0" applyNumberFormat="1" applyFont="1" applyBorder="1"/>
    <xf numFmtId="0" fontId="1" fillId="6" borderId="12" xfId="0" applyFont="1" applyFill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4" fontId="1" fillId="0" borderId="4" xfId="0" applyNumberFormat="1" applyFont="1" applyBorder="1" applyAlignment="1">
      <alignment horizontal="right" vertical="center" wrapText="1" indent="1"/>
    </xf>
    <xf numFmtId="0" fontId="1" fillId="0" borderId="12" xfId="0" applyFont="1" applyFill="1" applyBorder="1" applyAlignment="1">
      <alignment horizontal="left" vertical="center" indent="1"/>
    </xf>
    <xf numFmtId="4" fontId="1" fillId="0" borderId="4" xfId="0" applyNumberFormat="1" applyFont="1" applyFill="1" applyBorder="1" applyAlignment="1">
      <alignment horizontal="right" vertical="center" wrapText="1" indent="1"/>
    </xf>
    <xf numFmtId="0" fontId="1" fillId="6" borderId="14" xfId="0" applyFont="1" applyFill="1" applyBorder="1" applyAlignment="1">
      <alignment horizontal="left" vertical="center" indent="1"/>
    </xf>
    <xf numFmtId="4" fontId="1" fillId="6" borderId="15" xfId="0" applyNumberFormat="1" applyFont="1" applyFill="1" applyBorder="1" applyAlignment="1">
      <alignment horizontal="right" vertical="center" wrapText="1" indent="1"/>
    </xf>
    <xf numFmtId="3" fontId="0" fillId="0" borderId="4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20" fillId="0" borderId="10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/>
    <xf numFmtId="164" fontId="0" fillId="0" borderId="15" xfId="0" applyNumberFormat="1" applyFont="1" applyBorder="1"/>
    <xf numFmtId="164" fontId="0" fillId="0" borderId="0" xfId="0" applyNumberFormat="1"/>
    <xf numFmtId="166" fontId="20" fillId="0" borderId="11" xfId="0" applyNumberFormat="1" applyFont="1" applyBorder="1" applyAlignment="1">
      <alignment horizontal="center" vertical="center" wrapText="1"/>
    </xf>
    <xf numFmtId="166" fontId="0" fillId="0" borderId="13" xfId="0" applyNumberFormat="1" applyFont="1" applyBorder="1"/>
    <xf numFmtId="166" fontId="0" fillId="0" borderId="16" xfId="0" applyNumberFormat="1" applyFont="1" applyBorder="1"/>
    <xf numFmtId="166" fontId="0" fillId="0" borderId="0" xfId="0" applyNumberFormat="1"/>
    <xf numFmtId="10" fontId="20" fillId="0" borderId="10" xfId="2" applyNumberFormat="1" applyFont="1" applyBorder="1" applyAlignment="1">
      <alignment horizontal="center" vertical="center" wrapText="1"/>
    </xf>
    <xf numFmtId="10" fontId="0" fillId="0" borderId="4" xfId="2" applyNumberFormat="1" applyFont="1" applyBorder="1"/>
    <xf numFmtId="10" fontId="0" fillId="0" borderId="15" xfId="2" applyNumberFormat="1" applyFont="1" applyBorder="1"/>
    <xf numFmtId="0" fontId="1" fillId="7" borderId="12" xfId="0" applyFont="1" applyFill="1" applyBorder="1" applyAlignment="1">
      <alignment horizontal="left" vertical="center" indent="1"/>
    </xf>
    <xf numFmtId="4" fontId="1" fillId="7" borderId="4" xfId="0" applyNumberFormat="1" applyFont="1" applyFill="1" applyBorder="1" applyAlignment="1">
      <alignment horizontal="right" vertical="center" wrapText="1" indent="1"/>
    </xf>
    <xf numFmtId="4" fontId="0" fillId="8" borderId="4" xfId="0" applyNumberFormat="1" applyFont="1" applyFill="1" applyBorder="1"/>
    <xf numFmtId="3" fontId="22" fillId="8" borderId="4" xfId="0" applyNumberFormat="1" applyFont="1" applyFill="1" applyBorder="1" applyAlignment="1">
      <alignment horizontal="right" vertical="center" wrapText="1"/>
    </xf>
    <xf numFmtId="4" fontId="0" fillId="8" borderId="4" xfId="0" applyNumberFormat="1" applyFont="1" applyFill="1" applyBorder="1" applyAlignment="1">
      <alignment vertical="center"/>
    </xf>
    <xf numFmtId="164" fontId="0" fillId="8" borderId="4" xfId="0" applyNumberFormat="1" applyFont="1" applyFill="1" applyBorder="1"/>
    <xf numFmtId="166" fontId="0" fillId="8" borderId="13" xfId="0" applyNumberFormat="1" applyFont="1" applyFill="1" applyBorder="1"/>
    <xf numFmtId="165" fontId="1" fillId="2" borderId="2" xfId="0" applyNumberFormat="1" applyFont="1" applyFill="1" applyBorder="1" applyAlignment="1">
      <alignment horizontal="right" vertical="center" wrapText="1" indent="1"/>
    </xf>
    <xf numFmtId="165" fontId="1" fillId="0" borderId="3" xfId="0" applyNumberFormat="1" applyFont="1" applyBorder="1" applyAlignment="1">
      <alignment horizontal="right" vertical="center" wrapText="1" indent="1"/>
    </xf>
    <xf numFmtId="165" fontId="1" fillId="2" borderId="3" xfId="0" applyNumberFormat="1" applyFont="1" applyFill="1" applyBorder="1" applyAlignment="1">
      <alignment horizontal="right" vertical="center" wrapText="1" indent="1"/>
    </xf>
    <xf numFmtId="165" fontId="0" fillId="0" borderId="4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0" fontId="4" fillId="0" borderId="0" xfId="2" applyNumberFormat="1" applyFont="1" applyBorder="1" applyAlignment="1">
      <alignment horizontal="right" vertical="center" wrapText="1" indent="1"/>
    </xf>
    <xf numFmtId="0" fontId="17" fillId="0" borderId="17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17" fillId="0" borderId="0" xfId="0" applyFont="1" applyAlignment="1">
      <alignment horizontal="center" wrapText="1"/>
    </xf>
    <xf numFmtId="0" fontId="24" fillId="9" borderId="0" xfId="0" applyFont="1" applyFill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right" vertical="center" wrapText="1"/>
    </xf>
    <xf numFmtId="10" fontId="0" fillId="0" borderId="0" xfId="0" applyNumberFormat="1" applyAlignment="1">
      <alignment vertical="center"/>
    </xf>
    <xf numFmtId="0" fontId="24" fillId="9" borderId="17" xfId="0" applyFont="1" applyFill="1" applyBorder="1" applyAlignment="1">
      <alignment horizontal="left" vertical="center" wrapText="1"/>
    </xf>
    <xf numFmtId="2" fontId="25" fillId="0" borderId="17" xfId="0" applyNumberFormat="1" applyFont="1" applyBorder="1" applyAlignment="1">
      <alignment horizontal="right" vertical="center" wrapText="1"/>
    </xf>
    <xf numFmtId="166" fontId="0" fillId="8" borderId="11" xfId="0" applyNumberFormat="1" applyFont="1" applyFill="1" applyBorder="1"/>
    <xf numFmtId="10" fontId="0" fillId="8" borderId="10" xfId="2" applyNumberFormat="1" applyFont="1" applyFill="1" applyBorder="1"/>
    <xf numFmtId="165" fontId="0" fillId="8" borderId="1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" fontId="0" fillId="0" borderId="0" xfId="0" applyNumberFormat="1"/>
    <xf numFmtId="49" fontId="0" fillId="0" borderId="0" xfId="0" applyNumberFormat="1"/>
    <xf numFmtId="0" fontId="17" fillId="0" borderId="0" xfId="0" applyFont="1"/>
    <xf numFmtId="10" fontId="0" fillId="0" borderId="0" xfId="0" applyNumberFormat="1"/>
    <xf numFmtId="0" fontId="1" fillId="10" borderId="12" xfId="0" applyFont="1" applyFill="1" applyBorder="1" applyAlignment="1">
      <alignment horizontal="left" vertical="center" indent="1"/>
    </xf>
    <xf numFmtId="4" fontId="1" fillId="10" borderId="4" xfId="0" applyNumberFormat="1" applyFont="1" applyFill="1" applyBorder="1" applyAlignment="1">
      <alignment horizontal="right" vertical="center" wrapText="1" indent="1"/>
    </xf>
    <xf numFmtId="4" fontId="0" fillId="10" borderId="4" xfId="0" applyNumberFormat="1" applyFont="1" applyFill="1" applyBorder="1"/>
    <xf numFmtId="3" fontId="0" fillId="10" borderId="4" xfId="0" applyNumberFormat="1" applyFont="1" applyFill="1" applyBorder="1" applyAlignment="1">
      <alignment horizontal="right" vertical="center" wrapText="1"/>
    </xf>
    <xf numFmtId="4" fontId="0" fillId="10" borderId="4" xfId="0" applyNumberFormat="1" applyFont="1" applyFill="1" applyBorder="1" applyAlignment="1">
      <alignment vertical="center"/>
    </xf>
    <xf numFmtId="164" fontId="0" fillId="10" borderId="4" xfId="0" applyNumberFormat="1" applyFont="1" applyFill="1" applyBorder="1"/>
    <xf numFmtId="166" fontId="0" fillId="10" borderId="13" xfId="0" applyNumberFormat="1" applyFont="1" applyFill="1" applyBorder="1"/>
    <xf numFmtId="10" fontId="0" fillId="10" borderId="4" xfId="2" applyNumberFormat="1" applyFont="1" applyFill="1" applyBorder="1"/>
    <xf numFmtId="165" fontId="0" fillId="10" borderId="4" xfId="0" applyNumberFormat="1" applyFont="1" applyFill="1" applyBorder="1" applyAlignment="1">
      <alignment horizontal="right"/>
    </xf>
    <xf numFmtId="10" fontId="0" fillId="8" borderId="4" xfId="2" applyNumberFormat="1" applyFont="1" applyFill="1" applyBorder="1"/>
    <xf numFmtId="165" fontId="0" fillId="8" borderId="4" xfId="0" applyNumberFormat="1" applyFont="1" applyFill="1" applyBorder="1" applyAlignment="1">
      <alignment horizontal="right"/>
    </xf>
    <xf numFmtId="4" fontId="0" fillId="0" borderId="4" xfId="0" applyNumberFormat="1" applyFont="1" applyFill="1" applyBorder="1"/>
    <xf numFmtId="4" fontId="0" fillId="0" borderId="4" xfId="0" applyNumberFormat="1" applyFont="1" applyFill="1" applyBorder="1" applyAlignment="1">
      <alignment vertical="center"/>
    </xf>
    <xf numFmtId="164" fontId="0" fillId="0" borderId="4" xfId="0" applyNumberFormat="1" applyFont="1" applyFill="1" applyBorder="1"/>
    <xf numFmtId="166" fontId="0" fillId="0" borderId="13" xfId="0" applyNumberFormat="1" applyFont="1" applyFill="1" applyBorder="1"/>
    <xf numFmtId="10" fontId="0" fillId="0" borderId="4" xfId="2" applyNumberFormat="1" applyFont="1" applyFill="1" applyBorder="1"/>
    <xf numFmtId="165" fontId="0" fillId="0" borderId="4" xfId="0" applyNumberFormat="1" applyFont="1" applyFill="1" applyBorder="1" applyAlignment="1">
      <alignment horizontal="right"/>
    </xf>
    <xf numFmtId="0" fontId="26" fillId="6" borderId="14" xfId="0" applyFont="1" applyFill="1" applyBorder="1" applyAlignment="1">
      <alignment horizontal="left" vertical="center" indent="1"/>
    </xf>
    <xf numFmtId="3" fontId="27" fillId="0" borderId="15" xfId="0" applyNumberFormat="1" applyFont="1" applyFill="1" applyBorder="1" applyAlignment="1">
      <alignment horizontal="right" vertical="center" wrapText="1"/>
    </xf>
    <xf numFmtId="4" fontId="27" fillId="0" borderId="15" xfId="0" applyNumberFormat="1" applyFont="1" applyBorder="1" applyAlignment="1">
      <alignment vertical="center"/>
    </xf>
    <xf numFmtId="164" fontId="27" fillId="0" borderId="15" xfId="0" applyNumberFormat="1" applyFont="1" applyBorder="1"/>
    <xf numFmtId="166" fontId="27" fillId="0" borderId="16" xfId="0" applyNumberFormat="1" applyFont="1" applyBorder="1"/>
    <xf numFmtId="10" fontId="27" fillId="0" borderId="14" xfId="2" applyNumberFormat="1" applyFont="1" applyBorder="1"/>
    <xf numFmtId="165" fontId="27" fillId="0" borderId="15" xfId="0" applyNumberFormat="1" applyFont="1" applyBorder="1" applyAlignment="1">
      <alignment horizontal="right"/>
    </xf>
    <xf numFmtId="9" fontId="27" fillId="0" borderId="15" xfId="2" applyFont="1" applyBorder="1"/>
    <xf numFmtId="0" fontId="1" fillId="7" borderId="4" xfId="0" applyFont="1" applyFill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6" borderId="4" xfId="0" applyFont="1" applyFill="1" applyBorder="1" applyAlignment="1">
      <alignment horizontal="left" vertical="center" indent="1"/>
    </xf>
    <xf numFmtId="4" fontId="0" fillId="0" borderId="4" xfId="0" applyNumberFormat="1" applyBorder="1"/>
    <xf numFmtId="166" fontId="0" fillId="0" borderId="4" xfId="0" applyNumberFormat="1" applyBorder="1"/>
    <xf numFmtId="10" fontId="0" fillId="0" borderId="4" xfId="0" applyNumberFormat="1" applyBorder="1"/>
    <xf numFmtId="167" fontId="0" fillId="0" borderId="0" xfId="2" applyNumberFormat="1" applyFont="1"/>
  </cellXfs>
  <cellStyles count="3">
    <cellStyle name="Гиперссылка" xfId="1" builtinId="8"/>
    <cellStyle name="Обычный" xfId="0" builtinId="0"/>
    <cellStyle name="Процентный" xfId="2" builtinId="5"/>
  </cellStyles>
  <dxfs count="64">
    <dxf>
      <numFmt numFmtId="14" formatCode="0.00%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scheme val="none"/>
      </font>
      <fill>
        <patternFill patternType="solid">
          <fgColor indexed="64"/>
          <bgColor rgb="FFD3D3D3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A9A9A9"/>
        </left>
        <right style="thin">
          <color rgb="FFA9A9A9"/>
        </right>
        <top style="thin">
          <color rgb="FFA9A9A9"/>
        </top>
        <bottom style="thin">
          <color rgb="FFA9A9A9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rgb="FFA9A9A9"/>
        </left>
        <right style="thin">
          <color rgb="FFA9A9A9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65" formatCode="0.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4" formatCode="0.00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66" formatCode="#,##0.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numFmt numFmtId="14" formatCode="0.00%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 outline="0">
        <left/>
        <right/>
        <top/>
        <bottom style="medium">
          <color rgb="FFE7E7E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numFmt numFmtId="4" formatCode="#,##0.00"/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numFmt numFmtId="4" formatCode="#,##0.00"/>
      <alignment horizontal="right" vertical="center" textRotation="0" wrapText="1" indent="1" justifyLastLine="0" shrinkToFit="0" readingOrder="0"/>
      <border diagonalUp="0" diagonalDown="0" outline="0">
        <left/>
        <right/>
        <top/>
        <bottom style="medium">
          <color rgb="FFE7E7E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numFmt numFmtId="4" formatCode="#,##0.00"/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numFmt numFmtId="4" formatCode="#,##0.00"/>
      <alignment horizontal="right" vertical="center" textRotation="0" wrapText="1" indent="1" justifyLastLine="0" shrinkToFit="0" readingOrder="0"/>
      <border diagonalUp="0" diagonalDown="0">
        <left/>
        <right/>
        <top/>
        <bottom style="medium">
          <color rgb="FFE7E7E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numFmt numFmtId="4" formatCode="#,##0.00"/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numFmt numFmtId="4" formatCode="#,##0.00"/>
      <alignment horizontal="right" vertical="center" textRotation="0" wrapText="1" indent="1" justifyLastLine="0" shrinkToFit="0" readingOrder="0"/>
      <border diagonalUp="0" diagonalDown="0">
        <left/>
        <right/>
        <top/>
        <bottom style="medium">
          <color rgb="FFE7E7E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numFmt numFmtId="4" formatCode="#,##0.00"/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numFmt numFmtId="4" formatCode="#,##0.00"/>
      <alignment horizontal="right" vertical="center" textRotation="0" wrapText="1" indent="1" justifyLastLine="0" shrinkToFit="0" readingOrder="0"/>
      <border diagonalUp="0" diagonalDown="0">
        <left/>
        <right/>
        <top/>
        <bottom style="medium">
          <color rgb="FFE7E7E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numFmt numFmtId="4" formatCode="#,##0.00"/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numFmt numFmtId="4" formatCode="#,##0.00"/>
      <alignment horizontal="right" vertical="center" textRotation="0" wrapText="1" indent="1" justifyLastLine="0" shrinkToFit="0" readingOrder="0"/>
      <border diagonalUp="0" diagonalDown="0">
        <left/>
        <right/>
        <top/>
        <bottom style="medium">
          <color rgb="FFE7E7E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numFmt numFmtId="4" formatCode="#,##0.00"/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numFmt numFmtId="4" formatCode="#,##0.00"/>
      <alignment horizontal="right" vertical="center" textRotation="0" wrapText="1" indent="1" justifyLastLine="0" shrinkToFit="0" readingOrder="0"/>
      <border diagonalUp="0" diagonalDown="0">
        <left/>
        <right/>
        <top/>
        <bottom style="medium">
          <color rgb="FFE7E7E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 style="medium">
          <color rgb="FFE7E7E7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alignment horizontal="left" vertical="center" textRotation="0" wrapText="0" indent="1" justifyLastLine="0" shrinkToFit="0" readingOrder="0"/>
      <border diagonalUp="0" diagonalDown="0">
        <left/>
        <right style="medium">
          <color rgb="FFE7E7E7"/>
        </right>
        <top/>
        <bottom style="medium">
          <color rgb="FFE7E7E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Arial"/>
        <scheme val="none"/>
      </font>
      <alignment horizontal="right" vertical="center" textRotation="0" wrapText="1" indent="1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65" formatCode="0.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4" formatCode="0.00%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66" formatCode="#,##0.00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64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8000000000000007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00"/>
              <a:t>Предъявленные платежи за услуги ЖКХ и их фактическая оплата населением в 2018 г., млрд</a:t>
            </a:r>
            <a:r>
              <a:rPr lang="ru-RU" sz="1000" baseline="0"/>
              <a:t> руб</a:t>
            </a:r>
            <a:endParaRPr lang="ru-RU" sz="10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Столицы!$B$21</c:f>
              <c:strCache>
                <c:ptCount val="1"/>
                <c:pt idx="0">
                  <c:v>Начсилено</c:v>
                </c:pt>
              </c:strCache>
            </c:strRef>
          </c:tx>
          <c:invertIfNegative val="0"/>
          <c:cat>
            <c:strRef>
              <c:f>Столицы!$A$22:$A$25</c:f>
              <c:strCache>
                <c:ptCount val="4"/>
                <c:pt idx="0">
                  <c:v>Москва </c:v>
                </c:pt>
                <c:pt idx="1">
                  <c:v>Московская область</c:v>
                </c:pt>
                <c:pt idx="2">
                  <c:v>Санкт-Петербург </c:v>
                </c:pt>
                <c:pt idx="3">
                  <c:v>Ленинградская область</c:v>
                </c:pt>
              </c:strCache>
            </c:strRef>
          </c:cat>
          <c:val>
            <c:numRef>
              <c:f>Столицы!$B$22:$B$25</c:f>
              <c:numCache>
                <c:formatCode>General</c:formatCode>
                <c:ptCount val="4"/>
                <c:pt idx="0">
                  <c:v>292.8</c:v>
                </c:pt>
                <c:pt idx="1">
                  <c:v>237.8</c:v>
                </c:pt>
                <c:pt idx="2">
                  <c:v>123.8</c:v>
                </c:pt>
                <c:pt idx="3">
                  <c:v>42.8</c:v>
                </c:pt>
              </c:numCache>
            </c:numRef>
          </c:val>
        </c:ser>
        <c:ser>
          <c:idx val="1"/>
          <c:order val="1"/>
          <c:tx>
            <c:strRef>
              <c:f>Столицы!$C$21</c:f>
              <c:strCache>
                <c:ptCount val="1"/>
                <c:pt idx="0">
                  <c:v>Оплачено населением </c:v>
                </c:pt>
              </c:strCache>
            </c:strRef>
          </c:tx>
          <c:invertIfNegative val="0"/>
          <c:cat>
            <c:strRef>
              <c:f>Столицы!$A$22:$A$25</c:f>
              <c:strCache>
                <c:ptCount val="4"/>
                <c:pt idx="0">
                  <c:v>Москва </c:v>
                </c:pt>
                <c:pt idx="1">
                  <c:v>Московская область</c:v>
                </c:pt>
                <c:pt idx="2">
                  <c:v>Санкт-Петербург </c:v>
                </c:pt>
                <c:pt idx="3">
                  <c:v>Ленинградская область</c:v>
                </c:pt>
              </c:strCache>
            </c:strRef>
          </c:cat>
          <c:val>
            <c:numRef>
              <c:f>Столицы!$C$22:$C$25</c:f>
              <c:numCache>
                <c:formatCode>General</c:formatCode>
                <c:ptCount val="4"/>
                <c:pt idx="0">
                  <c:v>282.5</c:v>
                </c:pt>
                <c:pt idx="1">
                  <c:v>231</c:v>
                </c:pt>
                <c:pt idx="2">
                  <c:v>124.4</c:v>
                </c:pt>
                <c:pt idx="3">
                  <c:v>38.799999999999997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3759232"/>
        <c:axId val="123765120"/>
      </c:barChart>
      <c:catAx>
        <c:axId val="123759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3765120"/>
        <c:crosses val="autoZero"/>
        <c:auto val="1"/>
        <c:lblAlgn val="ctr"/>
        <c:lblOffset val="100"/>
        <c:noMultiLvlLbl val="0"/>
      </c:catAx>
      <c:valAx>
        <c:axId val="1237651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3759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000"/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Лист5!$B$6</c:f>
              <c:strCache>
                <c:ptCount val="1"/>
                <c:pt idx="0">
                  <c:v>Ежегодный прирост задолженности населения за услуги ЖКХ (млрд руб.)</c:v>
                </c:pt>
              </c:strCache>
            </c:strRef>
          </c:tx>
          <c:invertIfNegative val="0"/>
          <c:cat>
            <c:strRef>
              <c:f>Лист5!$A$7:$A$12</c:f>
              <c:strCache>
                <c:ptCount val="6"/>
                <c:pt idx="0">
                  <c:v>2013 г.</c:v>
                </c:pt>
                <c:pt idx="1">
                  <c:v>2014 г.</c:v>
                </c:pt>
                <c:pt idx="2">
                  <c:v>2015 г.</c:v>
                </c:pt>
                <c:pt idx="3">
                  <c:v>2016 г.</c:v>
                </c:pt>
                <c:pt idx="4">
                  <c:v>2017 г.</c:v>
                </c:pt>
                <c:pt idx="5">
                  <c:v>2018 г.</c:v>
                </c:pt>
              </c:strCache>
            </c:strRef>
          </c:cat>
          <c:val>
            <c:numRef>
              <c:f>Лист5!$B$7:$B$12</c:f>
              <c:numCache>
                <c:formatCode>General</c:formatCode>
                <c:ptCount val="6"/>
                <c:pt idx="0">
                  <c:v>109.43</c:v>
                </c:pt>
                <c:pt idx="1">
                  <c:v>111.04</c:v>
                </c:pt>
                <c:pt idx="2">
                  <c:v>135.79</c:v>
                </c:pt>
                <c:pt idx="3">
                  <c:v>147.1</c:v>
                </c:pt>
                <c:pt idx="4">
                  <c:v>108.64</c:v>
                </c:pt>
                <c:pt idx="5">
                  <c:v>121.22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36768"/>
        <c:axId val="129538304"/>
      </c:barChart>
      <c:catAx>
        <c:axId val="129536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29538304"/>
        <c:crosses val="autoZero"/>
        <c:auto val="1"/>
        <c:lblAlgn val="ctr"/>
        <c:lblOffset val="100"/>
        <c:noMultiLvlLbl val="0"/>
      </c:catAx>
      <c:valAx>
        <c:axId val="12953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2953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/>
              <a:t>Среднедушевой показатель размера коммунальных платежей в год, руб.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Столицы!$B$29</c:f>
              <c:strCache>
                <c:ptCount val="1"/>
                <c:pt idx="0">
                  <c:v>Среднедушевой показатель коммунальных платежей в год, руб.</c:v>
                </c:pt>
              </c:strCache>
            </c:strRef>
          </c:tx>
          <c:invertIfNegative val="0"/>
          <c:cat>
            <c:strRef>
              <c:f>Столицы!$A$30:$A$34</c:f>
              <c:strCache>
                <c:ptCount val="5"/>
                <c:pt idx="0">
                  <c:v>Москва </c:v>
                </c:pt>
                <c:pt idx="1">
                  <c:v>Московская область</c:v>
                </c:pt>
                <c:pt idx="2">
                  <c:v>Санкт-Петербург </c:v>
                </c:pt>
                <c:pt idx="3">
                  <c:v>Ленинградская область</c:v>
                </c:pt>
                <c:pt idx="4">
                  <c:v>Россия</c:v>
                </c:pt>
              </c:strCache>
            </c:strRef>
          </c:cat>
          <c:val>
            <c:numRef>
              <c:f>Столицы!$B$30:$B$34</c:f>
              <c:numCache>
                <c:formatCode>General</c:formatCode>
                <c:ptCount val="5"/>
                <c:pt idx="0">
                  <c:v>23208</c:v>
                </c:pt>
                <c:pt idx="1">
                  <c:v>31288</c:v>
                </c:pt>
                <c:pt idx="2">
                  <c:v>22995</c:v>
                </c:pt>
                <c:pt idx="3">
                  <c:v>23196</c:v>
                </c:pt>
                <c:pt idx="4">
                  <c:v>17936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93792"/>
        <c:axId val="123795328"/>
      </c:barChart>
      <c:catAx>
        <c:axId val="12379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795328"/>
        <c:crosses val="autoZero"/>
        <c:auto val="1"/>
        <c:lblAlgn val="ctr"/>
        <c:lblOffset val="100"/>
        <c:noMultiLvlLbl val="0"/>
      </c:catAx>
      <c:valAx>
        <c:axId val="12379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79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780669144981412"/>
          <c:y val="2.7617948331965323E-2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Столицы!$B$37</c:f>
              <c:strCache>
                <c:ptCount val="1"/>
                <c:pt idx="0">
                  <c:v>Изменение задолженности за услуги ЖКХ в 2018 г., руб./чел.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Столицы!$A$38:$A$42</c:f>
              <c:strCache>
                <c:ptCount val="5"/>
                <c:pt idx="0">
                  <c:v>Россия</c:v>
                </c:pt>
                <c:pt idx="1">
                  <c:v>Москва </c:v>
                </c:pt>
                <c:pt idx="2">
                  <c:v>Московская область</c:v>
                </c:pt>
                <c:pt idx="3">
                  <c:v>Санкт-Петербург </c:v>
                </c:pt>
                <c:pt idx="4">
                  <c:v>Ленинградская область</c:v>
                </c:pt>
              </c:strCache>
            </c:strRef>
          </c:cat>
          <c:val>
            <c:numRef>
              <c:f>Столицы!$B$38:$B$42</c:f>
              <c:numCache>
                <c:formatCode>0</c:formatCode>
                <c:ptCount val="5"/>
                <c:pt idx="0">
                  <c:v>825.83799500882787</c:v>
                </c:pt>
                <c:pt idx="1">
                  <c:v>813.1809888519864</c:v>
                </c:pt>
                <c:pt idx="2">
                  <c:v>894.12649564012156</c:v>
                </c:pt>
                <c:pt idx="3">
                  <c:v>-118.7152672527034</c:v>
                </c:pt>
                <c:pt idx="4">
                  <c:v>2167.8978205918452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49696"/>
        <c:axId val="124751232"/>
      </c:barChart>
      <c:catAx>
        <c:axId val="12474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4751232"/>
        <c:crosses val="autoZero"/>
        <c:auto val="1"/>
        <c:lblAlgn val="ctr"/>
        <c:lblOffset val="100"/>
        <c:noMultiLvlLbl val="0"/>
      </c:catAx>
      <c:valAx>
        <c:axId val="124751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474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/>
              <a:t>Доля регионов в общем</a:t>
            </a:r>
            <a:r>
              <a:rPr lang="ru-RU" sz="1000" baseline="0"/>
              <a:t> объеме начисленных платежей за услуги ЖКХ</a:t>
            </a:r>
            <a:endParaRPr lang="ru-RU" sz="10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Столицы!$B$46</c:f>
              <c:strCache>
                <c:ptCount val="1"/>
                <c:pt idx="0">
                  <c:v>Начсилено</c:v>
                </c:pt>
              </c:strCache>
            </c:strRef>
          </c:tx>
          <c:dLbls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Столицы!$A$47:$A$51</c:f>
              <c:strCache>
                <c:ptCount val="5"/>
                <c:pt idx="0">
                  <c:v>Москва </c:v>
                </c:pt>
                <c:pt idx="1">
                  <c:v>Московская область</c:v>
                </c:pt>
                <c:pt idx="2">
                  <c:v>Санкт-Петербург </c:v>
                </c:pt>
                <c:pt idx="3">
                  <c:v>Ленинградская область</c:v>
                </c:pt>
                <c:pt idx="4">
                  <c:v>Остальные </c:v>
                </c:pt>
              </c:strCache>
            </c:strRef>
          </c:cat>
          <c:val>
            <c:numRef>
              <c:f>Столицы!$B$47:$B$51</c:f>
              <c:numCache>
                <c:formatCode>General</c:formatCode>
                <c:ptCount val="5"/>
                <c:pt idx="0">
                  <c:v>292.8</c:v>
                </c:pt>
                <c:pt idx="1">
                  <c:v>237.8</c:v>
                </c:pt>
                <c:pt idx="2">
                  <c:v>123.8</c:v>
                </c:pt>
                <c:pt idx="3">
                  <c:v>42.8</c:v>
                </c:pt>
                <c:pt idx="4">
                  <c:v>1934.8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Задолженность, накопленная населением в 2018 г., млрд руб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Задолженность, накопленная в 2018 г. </c:v>
                </c:pt>
              </c:strCache>
            </c:strRef>
          </c:tx>
          <c:invertIfNegative val="0"/>
          <c:cat>
            <c:strRef>
              <c:f>Лист1!$A$2:$A$11</c:f>
              <c:strCache>
                <c:ptCount val="10"/>
                <c:pt idx="0">
                  <c:v>Москва </c:v>
                </c:pt>
                <c:pt idx="1">
                  <c:v>Московская область</c:v>
                </c:pt>
                <c:pt idx="2">
                  <c:v>Республика Дагестан</c:v>
                </c:pt>
                <c:pt idx="3">
                  <c:v>Челябинская область</c:v>
                </c:pt>
                <c:pt idx="4">
                  <c:v>Свердловская область</c:v>
                </c:pt>
                <c:pt idx="5">
                  <c:v>Тюменская область</c:v>
                </c:pt>
                <c:pt idx="6">
                  <c:v>Ленинградская область</c:v>
                </c:pt>
                <c:pt idx="7">
                  <c:v>Самарская область</c:v>
                </c:pt>
                <c:pt idx="8">
                  <c:v>Воронежская область</c:v>
                </c:pt>
                <c:pt idx="9">
                  <c:v>Красноярский край</c:v>
                </c:pt>
              </c:strCache>
            </c:strRef>
          </c:cat>
          <c:val>
            <c:numRef>
              <c:f>Лист1!$B$2:$B$11</c:f>
              <c:numCache>
                <c:formatCode>0.00</c:formatCode>
                <c:ptCount val="10"/>
                <c:pt idx="0">
                  <c:v>10.2589954</c:v>
                </c:pt>
                <c:pt idx="1">
                  <c:v>6.7951431999999903</c:v>
                </c:pt>
                <c:pt idx="2">
                  <c:v>6.6186553999999997</c:v>
                </c:pt>
                <c:pt idx="3">
                  <c:v>5.8283079999999998</c:v>
                </c:pt>
                <c:pt idx="4">
                  <c:v>4.2178868999999901</c:v>
                </c:pt>
                <c:pt idx="5">
                  <c:v>4.1339419999998999</c:v>
                </c:pt>
                <c:pt idx="6">
                  <c:v>4.0060301999999997</c:v>
                </c:pt>
                <c:pt idx="7">
                  <c:v>3.2496429</c:v>
                </c:pt>
                <c:pt idx="8">
                  <c:v>2.7125773</c:v>
                </c:pt>
                <c:pt idx="9">
                  <c:v>2.6837379000000001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40896"/>
        <c:axId val="127063168"/>
      </c:barChart>
      <c:catAx>
        <c:axId val="127040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ru-RU"/>
          </a:p>
        </c:txPr>
        <c:crossAx val="127063168"/>
        <c:crosses val="autoZero"/>
        <c:auto val="1"/>
        <c:lblAlgn val="ctr"/>
        <c:lblOffset val="100"/>
        <c:noMultiLvlLbl val="0"/>
      </c:catAx>
      <c:valAx>
        <c:axId val="1270631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704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00"/>
              <a:t>Недоплата за услуги ЖКХ в 2018 г. на душу населения, руб.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Недоплата за услуги ЖКХ в 2018 г. на душу населения, руб.</c:v>
                </c:pt>
              </c:strCache>
            </c:strRef>
          </c:tx>
          <c:invertIfNegative val="0"/>
          <c:cat>
            <c:strRef>
              <c:f>Лист2!$A$2:$A$12</c:f>
              <c:strCache>
                <c:ptCount val="11"/>
                <c:pt idx="0">
                  <c:v>Чукотский автономный округ</c:v>
                </c:pt>
                <c:pt idx="1">
                  <c:v>Республика Ингушетия</c:v>
                </c:pt>
                <c:pt idx="2">
                  <c:v>Мурманская область</c:v>
                </c:pt>
                <c:pt idx="3">
                  <c:v>Камчатский край</c:v>
                </c:pt>
                <c:pt idx="4">
                  <c:v>Республика Коми</c:v>
                </c:pt>
                <c:pt idx="5">
                  <c:v>Магаданская область</c:v>
                </c:pt>
                <c:pt idx="6">
                  <c:v>Ненецкий автономный округ</c:v>
                </c:pt>
                <c:pt idx="7">
                  <c:v>Кабардино-Балкарская Республика</c:v>
                </c:pt>
                <c:pt idx="8">
                  <c:v>Республика Северная Осетия-Алания</c:v>
                </c:pt>
                <c:pt idx="9">
                  <c:v>Ленинградская область</c:v>
                </c:pt>
                <c:pt idx="10">
                  <c:v>Россия в целом</c:v>
                </c:pt>
              </c:strCache>
            </c:strRef>
          </c:cat>
          <c:val>
            <c:numRef>
              <c:f>Лист2!$B$2:$B$12</c:f>
              <c:numCache>
                <c:formatCode>0</c:formatCode>
                <c:ptCount val="11"/>
                <c:pt idx="0">
                  <c:v>4429.2914241991048</c:v>
                </c:pt>
                <c:pt idx="1">
                  <c:v>3995.2460127102713</c:v>
                </c:pt>
                <c:pt idx="2">
                  <c:v>3010.5788433826428</c:v>
                </c:pt>
                <c:pt idx="3">
                  <c:v>2891.135668939572</c:v>
                </c:pt>
                <c:pt idx="4">
                  <c:v>2879.0026477525425</c:v>
                </c:pt>
                <c:pt idx="5">
                  <c:v>2728.7436894166308</c:v>
                </c:pt>
                <c:pt idx="6">
                  <c:v>2673.558602751606</c:v>
                </c:pt>
                <c:pt idx="7">
                  <c:v>2565.2126836813609</c:v>
                </c:pt>
                <c:pt idx="8">
                  <c:v>2225.7508808657649</c:v>
                </c:pt>
                <c:pt idx="9">
                  <c:v>2167.8978205918452</c:v>
                </c:pt>
                <c:pt idx="10">
                  <c:v>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97632"/>
        <c:axId val="126999168"/>
      </c:barChart>
      <c:catAx>
        <c:axId val="126997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6999168"/>
        <c:crosses val="autoZero"/>
        <c:auto val="1"/>
        <c:lblAlgn val="ctr"/>
        <c:lblOffset val="100"/>
        <c:noMultiLvlLbl val="0"/>
      </c:catAx>
      <c:valAx>
        <c:axId val="1269991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699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00"/>
              <a:t>Недоплата за услуги ЖКХ в 2018 г. на душу населения, руб.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Недоплата за услуги ЖКХ в 2018 г. на душу населения, руб.</c:v>
                </c:pt>
              </c:strCache>
            </c:strRef>
          </c:tx>
          <c:invertIfNegative val="0"/>
          <c:cat>
            <c:strRef>
              <c:f>Лист2!$A$2:$A$12</c:f>
              <c:strCache>
                <c:ptCount val="11"/>
                <c:pt idx="0">
                  <c:v>Чукотский автономный округ</c:v>
                </c:pt>
                <c:pt idx="1">
                  <c:v>Республика Ингушетия</c:v>
                </c:pt>
                <c:pt idx="2">
                  <c:v>Мурманская область</c:v>
                </c:pt>
                <c:pt idx="3">
                  <c:v>Камчатский край</c:v>
                </c:pt>
                <c:pt idx="4">
                  <c:v>Республика Коми</c:v>
                </c:pt>
                <c:pt idx="5">
                  <c:v>Магаданская область</c:v>
                </c:pt>
                <c:pt idx="6">
                  <c:v>Ненецкий автономный округ</c:v>
                </c:pt>
                <c:pt idx="7">
                  <c:v>Кабардино-Балкарская Республика</c:v>
                </c:pt>
                <c:pt idx="8">
                  <c:v>Республика Северная Осетия-Алания</c:v>
                </c:pt>
                <c:pt idx="9">
                  <c:v>Ленинградская область</c:v>
                </c:pt>
                <c:pt idx="10">
                  <c:v>Россия в целом</c:v>
                </c:pt>
              </c:strCache>
            </c:strRef>
          </c:cat>
          <c:val>
            <c:numRef>
              <c:f>Лист2!$B$2:$B$12</c:f>
              <c:numCache>
                <c:formatCode>0</c:formatCode>
                <c:ptCount val="11"/>
                <c:pt idx="0">
                  <c:v>4429.2914241991048</c:v>
                </c:pt>
                <c:pt idx="1">
                  <c:v>3995.2460127102713</c:v>
                </c:pt>
                <c:pt idx="2">
                  <c:v>3010.5788433826428</c:v>
                </c:pt>
                <c:pt idx="3">
                  <c:v>2891.135668939572</c:v>
                </c:pt>
                <c:pt idx="4">
                  <c:v>2879.0026477525425</c:v>
                </c:pt>
                <c:pt idx="5">
                  <c:v>2728.7436894166308</c:v>
                </c:pt>
                <c:pt idx="6">
                  <c:v>2673.558602751606</c:v>
                </c:pt>
                <c:pt idx="7">
                  <c:v>2565.2126836813609</c:v>
                </c:pt>
                <c:pt idx="8">
                  <c:v>2225.7508808657649</c:v>
                </c:pt>
                <c:pt idx="9">
                  <c:v>2167.8978205918452</c:v>
                </c:pt>
                <c:pt idx="10">
                  <c:v>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06592"/>
        <c:axId val="127008128"/>
      </c:barChart>
      <c:catAx>
        <c:axId val="127006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7008128"/>
        <c:crosses val="autoZero"/>
        <c:auto val="1"/>
        <c:lblAlgn val="ctr"/>
        <c:lblOffset val="100"/>
        <c:noMultiLvlLbl val="0"/>
      </c:catAx>
      <c:valAx>
        <c:axId val="1270081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700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4974426273638"/>
          <c:y val="1.695813460519343E-2"/>
        </c:manualLayout>
      </c:layout>
      <c:overlay val="0"/>
      <c:txPr>
        <a:bodyPr/>
        <a:lstStyle/>
        <a:p>
          <a:pPr>
            <a:defRPr sz="1000"/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Лист3!$B$1</c:f>
              <c:strCache>
                <c:ptCount val="1"/>
                <c:pt idx="0">
                  <c:v>Отношение фактически произведенной оплаты к начисленной плате за услуги ЖКХ (%)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Лист3!$A$2:$A$22</c:f>
              <c:strCache>
                <c:ptCount val="21"/>
                <c:pt idx="0">
                  <c:v>Астраханская область</c:v>
                </c:pt>
                <c:pt idx="1">
                  <c:v>Санкт-Петербург </c:v>
                </c:pt>
                <c:pt idx="2">
                  <c:v>Белгородская область</c:v>
                </c:pt>
                <c:pt idx="3">
                  <c:v>Краснодарский край</c:v>
                </c:pt>
                <c:pt idx="4">
                  <c:v>Ставропольский край</c:v>
                </c:pt>
                <c:pt idx="5">
                  <c:v>Ростовская область</c:v>
                </c:pt>
                <c:pt idx="6">
                  <c:v>Республика Татарстан (Татарстан)</c:v>
                </c:pt>
                <c:pt idx="7">
                  <c:v>Курская область</c:v>
                </c:pt>
                <c:pt idx="8">
                  <c:v>Республика Марий Эл</c:v>
                </c:pt>
                <c:pt idx="9">
                  <c:v>Орловская область</c:v>
                </c:pt>
                <c:pt idx="10">
                  <c:v>Россия в среднем</c:v>
                </c:pt>
                <c:pt idx="11">
                  <c:v>Ненецкий автономный округ</c:v>
                </c:pt>
                <c:pt idx="12">
                  <c:v>Карачаево-Черкесская Республика</c:v>
                </c:pt>
                <c:pt idx="13">
                  <c:v>Республика Коми</c:v>
                </c:pt>
                <c:pt idx="14">
                  <c:v>Республика Калмыкия</c:v>
                </c:pt>
                <c:pt idx="15">
                  <c:v>Чукотский автономный округ</c:v>
                </c:pt>
                <c:pt idx="16">
                  <c:v>Республика Северная Осетия-Алания</c:v>
                </c:pt>
                <c:pt idx="17">
                  <c:v>Чеченская Республика</c:v>
                </c:pt>
                <c:pt idx="18">
                  <c:v>Кабардино-Балкарская Республика</c:v>
                </c:pt>
                <c:pt idx="19">
                  <c:v>Республика Дагестан</c:v>
                </c:pt>
                <c:pt idx="20">
                  <c:v>Республика Ингушетия</c:v>
                </c:pt>
              </c:strCache>
            </c:strRef>
          </c:cat>
          <c:val>
            <c:numRef>
              <c:f>Лист3!$B$2:$B$22</c:f>
              <c:numCache>
                <c:formatCode>0.00%</c:formatCode>
                <c:ptCount val="21"/>
                <c:pt idx="0">
                  <c:v>1.020342053770916</c:v>
                </c:pt>
                <c:pt idx="1">
                  <c:v>1.0051624822986713</c:v>
                </c:pt>
                <c:pt idx="2">
                  <c:v>0.99000321525804835</c:v>
                </c:pt>
                <c:pt idx="3">
                  <c:v>0.98396980284063973</c:v>
                </c:pt>
                <c:pt idx="4">
                  <c:v>0.98361476612305798</c:v>
                </c:pt>
                <c:pt idx="5">
                  <c:v>0.98114688613407508</c:v>
                </c:pt>
                <c:pt idx="6">
                  <c:v>0.9807503125785878</c:v>
                </c:pt>
                <c:pt idx="7">
                  <c:v>0.97881732880145877</c:v>
                </c:pt>
                <c:pt idx="8">
                  <c:v>0.97777061935881537</c:v>
                </c:pt>
                <c:pt idx="9">
                  <c:v>0.97535419513604593</c:v>
                </c:pt>
                <c:pt idx="10">
                  <c:v>0.95399999999999996</c:v>
                </c:pt>
                <c:pt idx="11">
                  <c:v>0.90489442358526473</c:v>
                </c:pt>
                <c:pt idx="12">
                  <c:v>0.89089876278336899</c:v>
                </c:pt>
                <c:pt idx="13">
                  <c:v>0.88497714868640764</c:v>
                </c:pt>
                <c:pt idx="14">
                  <c:v>0.87191986554878009</c:v>
                </c:pt>
                <c:pt idx="15">
                  <c:v>0.86693726615395872</c:v>
                </c:pt>
                <c:pt idx="16">
                  <c:v>0.80071208974388064</c:v>
                </c:pt>
                <c:pt idx="17">
                  <c:v>0.76699177030589882</c:v>
                </c:pt>
                <c:pt idx="18">
                  <c:v>0.74489943954244686</c:v>
                </c:pt>
                <c:pt idx="19">
                  <c:v>0.60911745944468121</c:v>
                </c:pt>
                <c:pt idx="20">
                  <c:v>0.31727881790180895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298816"/>
        <c:axId val="129300352"/>
      </c:barChart>
      <c:catAx>
        <c:axId val="129298816"/>
        <c:scaling>
          <c:orientation val="minMax"/>
        </c:scaling>
        <c:delete val="0"/>
        <c:axPos val="l"/>
        <c:majorTickMark val="out"/>
        <c:minorTickMark val="none"/>
        <c:tickLblPos val="nextTo"/>
        <c:crossAx val="129300352"/>
        <c:crosses val="autoZero"/>
        <c:auto val="1"/>
        <c:lblAlgn val="ctr"/>
        <c:lblOffset val="100"/>
        <c:noMultiLvlLbl val="0"/>
      </c:catAx>
      <c:valAx>
        <c:axId val="129300352"/>
        <c:scaling>
          <c:orientation val="minMax"/>
          <c:max val="1.1000000000000001"/>
          <c:min val="0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12929881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/>
              <a:t>Начисленные</a:t>
            </a:r>
            <a:r>
              <a:rPr lang="ru-RU" sz="1000" baseline="0"/>
              <a:t> п</a:t>
            </a:r>
            <a:r>
              <a:rPr lang="ru-RU" sz="1000"/>
              <a:t>латежи за услуги ЖКХ на душу населения в 2018 г. , руб.</a:t>
            </a:r>
          </a:p>
        </c:rich>
      </c:tx>
      <c:layout>
        <c:manualLayout>
          <c:xMode val="edge"/>
          <c:yMode val="edge"/>
          <c:x val="0.35201832538695121"/>
          <c:y val="1.8550724637681159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Лист4!$B$1</c:f>
              <c:strCache>
                <c:ptCount val="1"/>
                <c:pt idx="0">
                  <c:v>Платежи за ЖКХ на душу населения в год,  руб.</c:v>
                </c:pt>
              </c:strCache>
            </c:strRef>
          </c:tx>
          <c:invertIfNegative val="0"/>
          <c:dPt>
            <c:idx val="10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Лист4!$A$2:$A$22</c:f>
              <c:strCache>
                <c:ptCount val="21"/>
                <c:pt idx="0">
                  <c:v>Магаданская область</c:v>
                </c:pt>
                <c:pt idx="1">
                  <c:v>Камчатский край</c:v>
                </c:pt>
                <c:pt idx="2">
                  <c:v>Мурманская область</c:v>
                </c:pt>
                <c:pt idx="3">
                  <c:v>Чукотский автономный округ</c:v>
                </c:pt>
                <c:pt idx="4">
                  <c:v>Московская область</c:v>
                </c:pt>
                <c:pt idx="5">
                  <c:v>Ненецкий автономный округ </c:v>
                </c:pt>
                <c:pt idx="6">
                  <c:v>Хабаровский край</c:v>
                </c:pt>
                <c:pt idx="7">
                  <c:v>Республика Коми</c:v>
                </c:pt>
                <c:pt idx="8">
                  <c:v>Сахалинская область</c:v>
                </c:pt>
                <c:pt idx="9">
                  <c:v>Ямало-Ненецкий автономный округ </c:v>
                </c:pt>
                <c:pt idx="10">
                  <c:v>Россия </c:v>
                </c:pt>
                <c:pt idx="11">
                  <c:v>Республика Калмыкия</c:v>
                </c:pt>
                <c:pt idx="12">
                  <c:v>Республика Крым</c:v>
                </c:pt>
                <c:pt idx="13">
                  <c:v>Республика Бурятия</c:v>
                </c:pt>
                <c:pt idx="14">
                  <c:v>Кабардино-Балкарская Республика</c:v>
                </c:pt>
                <c:pt idx="15">
                  <c:v>Карачаево-Черкесская Республика</c:v>
                </c:pt>
                <c:pt idx="16">
                  <c:v>Республика Алтай</c:v>
                </c:pt>
                <c:pt idx="17">
                  <c:v>Чеченская Республика</c:v>
                </c:pt>
                <c:pt idx="18">
                  <c:v>Республика Ингушетия</c:v>
                </c:pt>
                <c:pt idx="19">
                  <c:v>Республика Тыва</c:v>
                </c:pt>
                <c:pt idx="20">
                  <c:v>Республика Дагестан</c:v>
                </c:pt>
              </c:strCache>
            </c:strRef>
          </c:cat>
          <c:val>
            <c:numRef>
              <c:f>Лист4!$B$2:$B$22</c:f>
              <c:numCache>
                <c:formatCode>0</c:formatCode>
                <c:ptCount val="21"/>
                <c:pt idx="0">
                  <c:v>42132.066614270247</c:v>
                </c:pt>
                <c:pt idx="1">
                  <c:v>41041.264036197019</c:v>
                </c:pt>
                <c:pt idx="2">
                  <c:v>36031.517435347654</c:v>
                </c:pt>
                <c:pt idx="3">
                  <c:v>33287.242011155184</c:v>
                </c:pt>
                <c:pt idx="4">
                  <c:v>31288.061774614867</c:v>
                </c:pt>
                <c:pt idx="5">
                  <c:v>28111.48098291086</c:v>
                </c:pt>
                <c:pt idx="6">
                  <c:v>25058.844748678774</c:v>
                </c:pt>
                <c:pt idx="7">
                  <c:v>25029.832027927885</c:v>
                </c:pt>
                <c:pt idx="8">
                  <c:v>24980.592192599426</c:v>
                </c:pt>
                <c:pt idx="9">
                  <c:v>24271.652086230493</c:v>
                </c:pt>
                <c:pt idx="10">
                  <c:v>17935.970115224991</c:v>
                </c:pt>
                <c:pt idx="11">
                  <c:v>10395.626946197832</c:v>
                </c:pt>
                <c:pt idx="12">
                  <c:v>10378.464507044611</c:v>
                </c:pt>
                <c:pt idx="13">
                  <c:v>10303.879988934948</c:v>
                </c:pt>
                <c:pt idx="14">
                  <c:v>10055.69207327631</c:v>
                </c:pt>
                <c:pt idx="15">
                  <c:v>9865.3254231972915</c:v>
                </c:pt>
                <c:pt idx="16">
                  <c:v>8343.3438725064661</c:v>
                </c:pt>
                <c:pt idx="17">
                  <c:v>6414.8394832770637</c:v>
                </c:pt>
                <c:pt idx="18">
                  <c:v>5851.9438351565059</c:v>
                </c:pt>
                <c:pt idx="19">
                  <c:v>5739.7956352875908</c:v>
                </c:pt>
                <c:pt idx="20">
                  <c:v>5487.3725831551492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51040"/>
        <c:axId val="129512576"/>
      </c:barChart>
      <c:catAx>
        <c:axId val="12935104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29512576"/>
        <c:crosses val="autoZero"/>
        <c:auto val="1"/>
        <c:lblAlgn val="ctr"/>
        <c:lblOffset val="100"/>
        <c:noMultiLvlLbl val="0"/>
      </c:catAx>
      <c:valAx>
        <c:axId val="12951257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12935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0</xdr:row>
      <xdr:rowOff>209550</xdr:rowOff>
    </xdr:from>
    <xdr:to>
      <xdr:col>22</xdr:col>
      <xdr:colOff>180975</xdr:colOff>
      <xdr:row>15</xdr:row>
      <xdr:rowOff>4762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57149</xdr:colOff>
      <xdr:row>12</xdr:row>
      <xdr:rowOff>180975</xdr:rowOff>
    </xdr:from>
    <xdr:to>
      <xdr:col>21</xdr:col>
      <xdr:colOff>409574</xdr:colOff>
      <xdr:row>34</xdr:row>
      <xdr:rowOff>47625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66675</xdr:colOff>
      <xdr:row>22</xdr:row>
      <xdr:rowOff>90486</xdr:rowOff>
    </xdr:from>
    <xdr:to>
      <xdr:col>9</xdr:col>
      <xdr:colOff>342900</xdr:colOff>
      <xdr:row>44</xdr:row>
      <xdr:rowOff>38099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828674</xdr:colOff>
      <xdr:row>41</xdr:row>
      <xdr:rowOff>185737</xdr:rowOff>
    </xdr:from>
    <xdr:to>
      <xdr:col>16</xdr:col>
      <xdr:colOff>66674</xdr:colOff>
      <xdr:row>58</xdr:row>
      <xdr:rowOff>85725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600076</xdr:rowOff>
    </xdr:from>
    <xdr:to>
      <xdr:col>17</xdr:col>
      <xdr:colOff>285750</xdr:colOff>
      <xdr:row>20</xdr:row>
      <xdr:rowOff>66676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1171574</xdr:colOff>
      <xdr:row>2</xdr:row>
      <xdr:rowOff>0</xdr:rowOff>
    </xdr:from>
    <xdr:to>
      <xdr:col>15</xdr:col>
      <xdr:colOff>400049</xdr:colOff>
      <xdr:row>24</xdr:row>
      <xdr:rowOff>90487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647700</xdr:colOff>
      <xdr:row>2</xdr:row>
      <xdr:rowOff>28576</xdr:rowOff>
    </xdr:from>
    <xdr:to>
      <xdr:col>16</xdr:col>
      <xdr:colOff>571500</xdr:colOff>
      <xdr:row>25</xdr:row>
      <xdr:rowOff>52388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142875</xdr:rowOff>
    </xdr:from>
    <xdr:to>
      <xdr:col>22</xdr:col>
      <xdr:colOff>457200</xdr:colOff>
      <xdr:row>37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0.43429</cdr:x>
      <cdr:y>0.06518</cdr:y>
    </cdr:from>
    <cdr:to>
      <cdr:x>0.72917</cdr:x>
      <cdr:y>0.0938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62550" y="390525"/>
          <a:ext cx="35052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0.69151</cdr:x>
      <cdr:y>0.01187</cdr:y>
    </cdr:from>
    <cdr:to>
      <cdr:x>0.97516</cdr:x>
      <cdr:y>0.04367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220075" y="77684"/>
          <a:ext cx="3371850" cy="208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1905000</xdr:colOff>
      <xdr:row>5</xdr:row>
      <xdr:rowOff>66675</xdr:rowOff>
    </xdr:from>
    <xdr:to>
      <xdr:col>19</xdr:col>
      <xdr:colOff>466725</xdr:colOff>
      <xdr:row>34</xdr:row>
      <xdr:rowOff>19050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7</xdr:row>
      <xdr:rowOff>0</xdr:rowOff>
    </xdr:from>
    <xdr:to>
      <xdr:col>14</xdr:col>
      <xdr:colOff>152400</xdr:colOff>
      <xdr:row>27</xdr:row>
      <xdr:rowOff>76200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Таблица2" displayName="Таблица2" ref="A1:J88" totalsRowShown="0" headerRowDxfId="63" dataDxfId="61" headerRowBorderDxfId="62" tableBorderDxfId="60" totalsRowBorderDxfId="59">
  <autoFilter ref="A1:J88"/>
  <sortState ref="A2:J88">
    <sortCondition descending="1" ref="B2"/>
  </sortState>
  <tableColumns count="10">
    <tableColumn id="1" name="Регион" dataDxfId="58"/>
    <tableColumn id="2" name="Начислено" dataDxfId="57"/>
    <tableColumn id="3" name="Оплачено" dataDxfId="56"/>
    <tableColumn id="4" name="Население на 01.01.19" dataDxfId="55"/>
    <tableColumn id="5" name="Задолженность за 2018, всего тыс.руб." dataDxfId="54">
      <calculatedColumnFormula>Таблица2[[#This Row],[Начислено]]-Таблица2[[#This Row],[Оплачено]]</calculatedColumnFormula>
    </tableColumn>
    <tableColumn id="6" name="Задолженность на душу населения" dataDxfId="53">
      <calculatedColumnFormula>Таблица2[[#This Row],[Задолженность за 2018, всего тыс.руб.]]/Таблица2[[#This Row],[Население на 01.01.19]]</calculatedColumnFormula>
    </tableColumn>
    <tableColumn id="7" name="Платежи на душу населения, тыс. руб." dataDxfId="52">
      <calculatedColumnFormula>Таблица2[[#This Row],[Начислено]]/Таблица2[[#This Row],[Население на 01.01.19]]</calculatedColumnFormula>
    </tableColumn>
    <tableColumn id="17" name="Начисленов  мес. на душу населения, тыс. руб." dataDxfId="51">
      <calculatedColumnFormula>Таблица2[[#This Row],[Платежи на душу населения, тыс. руб.]]/12</calculatedColumnFormula>
    </tableColumn>
    <tableColumn id="8" name="Платежная дисциплина" dataDxfId="50" dataCellStyle="Процентный">
      <calculatedColumnFormula>Таблица2[[#This Row],[Оплачено]]/Таблица2[[#This Row],[Начислено]]</calculatedColumnFormula>
    </tableColumn>
    <tableColumn id="9" name="Уровень возмещения затрат населением (%)" dataDxfId="4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I89" totalsRowCount="1" dataDxfId="46">
  <autoFilter ref="A1:I88"/>
  <tableColumns count="9">
    <tableColumn id="1" name="Начислено (предъявлено) жилищно-коммунальных платежей населению" dataDxfId="45" totalsRowDxfId="44"/>
    <tableColumn id="2" name="2013" dataDxfId="43" totalsRowDxfId="42"/>
    <tableColumn id="3" name="2014" dataDxfId="41" totalsRowDxfId="40"/>
    <tableColumn id="4" name="2015" dataDxfId="39" totalsRowDxfId="38"/>
    <tableColumn id="5" name="2016" dataDxfId="37" totalsRowDxfId="36"/>
    <tableColumn id="6" name="2017" dataDxfId="35" totalsRowDxfId="34"/>
    <tableColumn id="7" name="2018" dataDxfId="33" totalsRowDxfId="32"/>
    <tableColumn id="9" name="Платежная дисциплина2" dataDxfId="31" totalsRowDxfId="30" dataCellStyle="Процентный">
      <calculatedColumnFormula>'Фактически оплачено'!G2/'Предъявлено платежей'!G2</calculatedColumnFormula>
    </tableColumn>
    <tableColumn id="8" name="Платежная дисциплина3" dataDxfId="29" totalsRowDxfId="28" dataCellStyle="Процентный">
      <calculatedColumnFormula>'Фактически оплачено'!F2/Таблица1[[#This Row],[2017]]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Таблица27" displayName="Таблица27" ref="A1:J7" totalsRowShown="0" headerRowDxfId="27" dataDxfId="25" headerRowBorderDxfId="26" tableBorderDxfId="24" totalsRowBorderDxfId="23">
  <autoFilter ref="A1:J7"/>
  <sortState ref="A2:J6">
    <sortCondition descending="1" ref="D2"/>
  </sortState>
  <tableColumns count="10">
    <tableColumn id="1" name="Регион" dataDxfId="22"/>
    <tableColumn id="2" name="Начислено" dataDxfId="21"/>
    <tableColumn id="3" name="Оплачено" dataDxfId="20"/>
    <tableColumn id="4" name="Население на 01.01.19" dataDxfId="19"/>
    <tableColumn id="5" name="Задолженность за 2018, всего тыс.руб." dataDxfId="18">
      <calculatedColumnFormula>Таблица27[[#This Row],[Начислено]]-Таблица27[[#This Row],[Оплачено]]</calculatedColumnFormula>
    </tableColumn>
    <tableColumn id="6" name="Задолженность на душу населения" dataDxfId="17">
      <calculatedColumnFormula>Таблица27[[#This Row],[Задолженность за 2018, всего тыс.руб.]]/Таблица27[[#This Row],[Население на 01.01.19]]</calculatedColumnFormula>
    </tableColumn>
    <tableColumn id="7" name="Платежи на душу населения, тыс. руб." dataDxfId="16">
      <calculatedColumnFormula>Таблица27[[#This Row],[Начислено]]/Таблица27[[#This Row],[Население на 01.01.19]]</calculatedColumnFormula>
    </tableColumn>
    <tableColumn id="17" name="Начисленов  мес. на душу населения, тыс. руб." dataDxfId="15">
      <calculatedColumnFormula>Таблица27[[#This Row],[Платежи на душу населения, тыс. руб.]]/12</calculatedColumnFormula>
    </tableColumn>
    <tableColumn id="8" name="Платежная дисциплина" dataDxfId="14" dataCellStyle="Процентный">
      <calculatedColumnFormula>Таблица27[[#This Row],[Оплачено]]/Таблица27[[#This Row],[Начислено]]</calculatedColumnFormula>
    </tableColumn>
    <tableColumn id="9" name="Уровень возмещения затрат населением (%)" dataDxfId="1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3" displayName="Таблица3" ref="A1:L89" totalsRowShown="0" headerRowDxfId="12">
  <autoFilter ref="A1:L89"/>
  <sortState ref="A2:L89">
    <sortCondition descending="1" ref="F2"/>
  </sortState>
  <tableColumns count="12">
    <tableColumn id="1" name="Регион" dataDxfId="11"/>
    <tableColumn id="2" name="2014" dataDxfId="10"/>
    <tableColumn id="3" name="2015" dataDxfId="9"/>
    <tableColumn id="4" name="2016" dataDxfId="8"/>
    <tableColumn id="5" name="2017" dataDxfId="7"/>
    <tableColumn id="6" name="2018" dataDxfId="6"/>
    <tableColumn id="7" name="20142" dataDxfId="5">
      <calculatedColumnFormula>B2/100</calculatedColumnFormula>
    </tableColumn>
    <tableColumn id="8" name="20152" dataDxfId="4">
      <calculatedColumnFormula>C2/100</calculatedColumnFormula>
    </tableColumn>
    <tableColumn id="9" name="20162" dataDxfId="3">
      <calculatedColumnFormula>D2/100</calculatedColumnFormula>
    </tableColumn>
    <tableColumn id="10" name="20175" dataDxfId="2">
      <calculatedColumnFormula>E2/100</calculatedColumnFormula>
    </tableColumn>
    <tableColumn id="11" name="20186" dataDxfId="1">
      <calculatedColumnFormula>F2/100</calculatedColumnFormula>
    </tableColumn>
    <tableColumn id="12" name="Рост тарифа за 5 лет" dataDxfId="0">
      <calculatedColumnFormula>(1*G2*H2*I2*J2*K2)-1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ru.wikipedia.org/wiki/%D0%92%D0%BE%D0%BB%D0%B3%D0%BE%D0%B3%D1%80%D0%B0%D0%B4%D1%81%D0%BA%D0%B0%D1%8F_%D0%BE%D0%B1%D0%BB%D0%B0%D1%81%D1%82%D1%8C" TargetMode="External"/><Relationship Id="rId18" Type="http://schemas.openxmlformats.org/officeDocument/2006/relationships/hyperlink" Target="https://ru.wikipedia.org/wiki/%D0%9E%D0%BC%D1%81%D0%BA%D0%B0%D1%8F_%D0%BE%D0%B1%D0%BB%D0%B0%D1%81%D1%82%D1%8C" TargetMode="External"/><Relationship Id="rId26" Type="http://schemas.openxmlformats.org/officeDocument/2006/relationships/hyperlink" Target="https://ru.wikipedia.org/wiki/%D0%A2%D0%B2%D0%B5%D1%80%D1%81%D0%BA%D0%B0%D1%8F_%D0%BE%D0%B1%D0%BB%D0%B0%D1%81%D1%82%D1%8C" TargetMode="External"/><Relationship Id="rId39" Type="http://schemas.openxmlformats.org/officeDocument/2006/relationships/hyperlink" Target="https://ru.wikipedia.org/wiki/%D0%98%D0%B2%D0%B0%D0%BD%D0%BE%D0%B2%D1%81%D0%BA%D0%B0%D1%8F_%D0%BE%D0%B1%D0%BB%D0%B0%D1%81%D1%82%D1%8C" TargetMode="External"/><Relationship Id="rId21" Type="http://schemas.openxmlformats.org/officeDocument/2006/relationships/hyperlink" Target="https://ru.wikipedia.org/wiki/%D0%A5%D0%B0%D0%BD%D1%82%D1%8B-%D0%9C%D0%B0%D0%BD%D1%81%D0%B8%D0%B9%D1%81%D0%BA%D0%B8%D0%B9_%D0%B0%D0%B2%D1%82%D0%BE%D0%BD%D0%BE%D0%BC%D0%BD%D1%8B%D0%B9_%D0%BE%D0%BA%D1%80%D1%83%D0%B3_%E2%80%94_%D0%AE%D0%B3%D1%80%D0%B0" TargetMode="External"/><Relationship Id="rId34" Type="http://schemas.openxmlformats.org/officeDocument/2006/relationships/hyperlink" Target="https://ru.wikipedia.org/wiki/%D0%A0%D1%8F%D0%B7%D0%B0%D0%BD%D1%81%D0%BA%D0%B0%D1%8F_%D0%BE%D0%B1%D0%BB%D0%B0%D1%81%D1%82%D1%8C" TargetMode="External"/><Relationship Id="rId42" Type="http://schemas.openxmlformats.org/officeDocument/2006/relationships/hyperlink" Target="https://ru.wikipedia.org/wiki/%D0%A0%D0%B5%D1%81%D0%BF%D1%83%D0%B1%D0%BB%D0%B8%D0%BA%D0%B0_%D0%91%D1%83%D1%80%D1%8F%D1%82%D0%B8%D1%8F" TargetMode="External"/><Relationship Id="rId47" Type="http://schemas.openxmlformats.org/officeDocument/2006/relationships/hyperlink" Target="https://ru.wikipedia.org/wiki/%D0%A0%D0%B5%D1%81%D0%BF%D1%83%D0%B1%D0%BB%D0%B8%D0%BA%D0%B0_%D0%9A%D0%BE%D0%BC%D0%B8" TargetMode="External"/><Relationship Id="rId50" Type="http://schemas.openxmlformats.org/officeDocument/2006/relationships/hyperlink" Target="https://ru.wikipedia.org/wiki/%D0%9C%D1%83%D1%80%D0%BC%D0%B0%D0%BD%D1%81%D0%BA%D0%B0%D1%8F_%D0%BE%D0%B1%D0%BB%D0%B0%D1%81%D1%82%D1%8C" TargetMode="External"/><Relationship Id="rId55" Type="http://schemas.openxmlformats.org/officeDocument/2006/relationships/hyperlink" Target="https://ru.wikipedia.org/wiki/%D0%9F%D1%81%D0%BA%D0%BE%D0%B2%D1%81%D0%BA%D0%B0%D1%8F_%D0%BE%D0%B1%D0%BB%D0%B0%D1%81%D1%82%D1%8C" TargetMode="External"/><Relationship Id="rId63" Type="http://schemas.openxmlformats.org/officeDocument/2006/relationships/hyperlink" Target="https://ru.wikipedia.org/wiki/%D0%A0%D0%B5%D1%81%D0%BF%D1%83%D0%B1%D0%BB%D0%B8%D0%BA%D0%B0_%D0%A2%D1%8B%D0%B2%D0%B0" TargetMode="External"/><Relationship Id="rId68" Type="http://schemas.openxmlformats.org/officeDocument/2006/relationships/hyperlink" Target="https://ru.wikipedia.org/wiki/%D0%A7%D1%83%D0%BA%D0%BE%D1%82%D1%81%D0%BA%D0%B8%D0%B9_%D0%B0%D0%B2%D1%82%D0%BE%D0%BD%D0%BE%D0%BC%D0%BD%D1%8B%D0%B9_%D0%BE%D0%BA%D1%80%D1%83%D0%B3" TargetMode="External"/><Relationship Id="rId76" Type="http://schemas.openxmlformats.org/officeDocument/2006/relationships/hyperlink" Target="https://ru.wikipedia.org/wiki/%D0%A0%D0%BE%D1%81%D1%81%D0%B8%D1%8F" TargetMode="External"/><Relationship Id="rId7" Type="http://schemas.openxmlformats.org/officeDocument/2006/relationships/hyperlink" Target="https://ru.wikipedia.org/wiki/%D0%9D%D0%B8%D0%B6%D0%B5%D0%B3%D0%BE%D1%80%D0%BE%D0%B4%D1%81%D0%BA%D0%B0%D1%8F_%D0%BE%D0%B1%D0%BB%D0%B0%D1%81%D1%82%D1%8C" TargetMode="External"/><Relationship Id="rId71" Type="http://schemas.openxmlformats.org/officeDocument/2006/relationships/hyperlink" Target="https://ru.wikipedia.org/wiki/%D0%A0%D0%B5%D1%81%D0%BF%D1%83%D0%B1%D0%BB%D0%B8%D0%BA%D0%B0_%D0%90%D0%BB%D1%82%D0%B0%D0%B9" TargetMode="External"/><Relationship Id="rId2" Type="http://schemas.openxmlformats.org/officeDocument/2006/relationships/hyperlink" Target="https://ru.wikipedia.org/wiki/%D0%A1%D0%B2%D0%B5%D1%80%D0%B4%D0%BB%D0%BE%D0%B2%D1%81%D0%BA%D0%B0%D1%8F_%D0%BE%D0%B1%D0%BB%D0%B0%D1%81%D1%82%D1%8C" TargetMode="External"/><Relationship Id="rId16" Type="http://schemas.openxmlformats.org/officeDocument/2006/relationships/hyperlink" Target="https://ru.wikipedia.org/wiki/%D0%92%D0%BE%D1%80%D0%BE%D0%BD%D0%B5%D0%B6%D1%81%D0%BA%D0%B0%D1%8F_%D0%BE%D0%B1%D0%BB%D0%B0%D1%81%D1%82%D1%8C" TargetMode="External"/><Relationship Id="rId29" Type="http://schemas.openxmlformats.org/officeDocument/2006/relationships/hyperlink" Target="https://ru.wikipedia.org/wiki/%D0%A3%D0%BB%D1%8C%D1%8F%D0%BD%D0%BE%D0%B2%D1%81%D0%BA%D0%B0%D1%8F_%D0%BE%D0%B1%D0%BB%D0%B0%D1%81%D1%82%D1%8C" TargetMode="External"/><Relationship Id="rId11" Type="http://schemas.openxmlformats.org/officeDocument/2006/relationships/hyperlink" Target="https://ru.wikipedia.org/wiki/%D0%9A%D0%B5%D0%BC%D0%B5%D1%80%D0%BE%D0%B2%D1%81%D0%BA%D0%B0%D1%8F_%D0%BE%D0%B1%D0%BB%D0%B0%D1%81%D1%82%D1%8C" TargetMode="External"/><Relationship Id="rId24" Type="http://schemas.openxmlformats.org/officeDocument/2006/relationships/hyperlink" Target="https://ru.wikipedia.org/wiki/%D0%92%D0%BB%D0%B0%D0%B4%D0%B8%D0%BC%D0%B8%D1%80%D1%81%D0%BA%D0%B0%D1%8F_%D0%BE%D0%B1%D0%BB%D0%B0%D1%81%D1%82%D1%8C" TargetMode="External"/><Relationship Id="rId32" Type="http://schemas.openxmlformats.org/officeDocument/2006/relationships/hyperlink" Target="https://ru.wikipedia.org/wiki/%D0%92%D0%BE%D0%BB%D0%BE%D0%B3%D0%BE%D0%B4%D1%81%D0%BA%D0%B0%D1%8F_%D0%BE%D0%B1%D0%BB%D0%B0%D1%81%D1%82%D1%8C" TargetMode="External"/><Relationship Id="rId37" Type="http://schemas.openxmlformats.org/officeDocument/2006/relationships/hyperlink" Target="https://ru.wikipedia.org/wiki/%D0%97%D0%B0%D0%B1%D0%B0%D0%B9%D0%BA%D0%B0%D0%BB%D1%8C%D1%81%D0%BA%D0%B8%D0%B9_%D0%BA%D1%80%D0%B0%D0%B9" TargetMode="External"/><Relationship Id="rId40" Type="http://schemas.openxmlformats.org/officeDocument/2006/relationships/hyperlink" Target="https://ru.wikipedia.org/wiki/%D0%9A%D0%B0%D0%BB%D1%83%D0%B6%D1%81%D0%BA%D0%B0%D1%8F_%D0%BE%D0%B1%D0%BB%D0%B0%D1%81%D1%82%D1%8C" TargetMode="External"/><Relationship Id="rId45" Type="http://schemas.openxmlformats.org/officeDocument/2006/relationships/hyperlink" Target="https://ru.wikipedia.org/wiki/%D0%9A%D0%B0%D0%B1%D0%B0%D1%80%D0%B4%D0%B8%D0%BD%D0%BE-%D0%91%D0%B0%D0%BB%D0%BA%D0%B0%D1%80%D1%81%D0%BA%D0%B0%D1%8F_%D0%A0%D0%B5%D1%81%D0%BF%D1%83%D0%B1%D0%BB%D0%B8%D0%BA%D0%B0" TargetMode="External"/><Relationship Id="rId53" Type="http://schemas.openxmlformats.org/officeDocument/2006/relationships/hyperlink" Target="https://ru.wikipedia.org/wiki/%D0%A0%D0%B5%D1%81%D0%BF%D1%83%D0%B1%D0%BB%D0%B8%D0%BA%D0%B0_%D0%9C%D0%B0%D1%80%D0%B8%D0%B9_%D0%AD%D0%BB" TargetMode="External"/><Relationship Id="rId58" Type="http://schemas.openxmlformats.org/officeDocument/2006/relationships/hyperlink" Target="https://ru.wikipedia.org/wiki/%D0%AF%D0%BC%D0%B0%D0%BB%D0%BE-%D0%9D%D0%B5%D0%BD%D0%B5%D1%86%D0%BA%D0%B8%D0%B9_%D0%B0%D0%B2%D1%82%D0%BE%D0%BD%D0%BE%D0%BC%D0%BD%D1%8B%D0%B9_%D0%BE%D0%BA%D1%80%D1%83%D0%B3" TargetMode="External"/><Relationship Id="rId66" Type="http://schemas.openxmlformats.org/officeDocument/2006/relationships/hyperlink" Target="https://ru.wikipedia.org/wiki/%D0%A0%D0%B5%D1%81%D0%BF%D1%83%D0%B1%D0%BB%D0%B8%D0%BA%D0%B0_%D0%90%D0%BB%D1%82%D0%B0%D0%B9" TargetMode="External"/><Relationship Id="rId74" Type="http://schemas.openxmlformats.org/officeDocument/2006/relationships/hyperlink" Target="https://ru.wikipedia.org/wiki/%D0%A7%D1%83%D0%BA%D0%BE%D1%82%D1%81%D0%BA%D0%B8%D0%B9_%D0%B0%D0%B2%D1%82%D0%BE%D0%BD%D0%BE%D0%BC%D0%BD%D1%8B%D0%B9_%D0%BE%D0%BA%D1%80%D1%83%D0%B3" TargetMode="External"/><Relationship Id="rId5" Type="http://schemas.openxmlformats.org/officeDocument/2006/relationships/hyperlink" Target="https://ru.wikipedia.org/wiki/%D0%A0%D0%B5%D1%81%D0%BF%D1%83%D0%B1%D0%BB%D0%B8%D0%BA%D0%B0_%D0%A2%D0%B0%D1%82%D0%B0%D1%80%D1%81%D1%82%D0%B0%D0%BD" TargetMode="External"/><Relationship Id="rId15" Type="http://schemas.openxmlformats.org/officeDocument/2006/relationships/hyperlink" Target="https://ru.wikipedia.org/wiki/%D0%98%D1%80%D0%BA%D1%83%D1%82%D1%81%D0%BA%D0%B0%D1%8F_%D0%BE%D0%B1%D0%BB%D0%B0%D1%81%D1%82%D1%8C" TargetMode="External"/><Relationship Id="rId23" Type="http://schemas.openxmlformats.org/officeDocument/2006/relationships/hyperlink" Target="https://ru.wikipedia.org/wiki/%D0%A2%D1%83%D0%BB%D1%8C%D1%81%D0%BA%D0%B0%D1%8F_%D0%BE%D0%B1%D0%BB%D0%B0%D1%81%D1%82%D1%8C" TargetMode="External"/><Relationship Id="rId28" Type="http://schemas.openxmlformats.org/officeDocument/2006/relationships/hyperlink" Target="https://ru.wikipedia.org/wiki/%D0%AF%D1%80%D0%BE%D1%81%D0%BB%D0%B0%D0%B2%D1%81%D0%BA%D0%B0%D1%8F_%D0%BE%D0%B1%D0%BB%D0%B0%D1%81%D1%82%D1%8C" TargetMode="External"/><Relationship Id="rId36" Type="http://schemas.openxmlformats.org/officeDocument/2006/relationships/hyperlink" Target="https://ru.wikipedia.org/wiki/%D0%A2%D0%BE%D0%BC%D1%81%D0%BA%D0%B0%D1%8F_%D0%BE%D0%B1%D0%BB%D0%B0%D1%81%D1%82%D1%8C" TargetMode="External"/><Relationship Id="rId49" Type="http://schemas.openxmlformats.org/officeDocument/2006/relationships/hyperlink" Target="https://ru.wikipedia.org/wiki/%D0%90%D0%BC%D1%83%D1%80%D1%81%D0%BA%D0%B0%D1%8F_%D0%BE%D0%B1%D0%BB%D0%B0%D1%81%D1%82%D1%8C" TargetMode="External"/><Relationship Id="rId57" Type="http://schemas.openxmlformats.org/officeDocument/2006/relationships/hyperlink" Target="https://ru.wikipedia.org/wiki/%D0%9D%D0%BE%D0%B2%D0%B3%D0%BE%D1%80%D0%BE%D0%B4%D1%81%D0%BA%D0%B0%D1%8F_%D0%BE%D0%B1%D0%BB%D0%B0%D1%81%D1%82%D1%8C" TargetMode="External"/><Relationship Id="rId61" Type="http://schemas.openxmlformats.org/officeDocument/2006/relationships/hyperlink" Target="https://ru.wikipedia.org/wiki/%D0%9A%D0%B0%D1%80%D0%B0%D1%87%D0%B0%D0%B5%D0%B2%D0%BE-%D0%A7%D0%B5%D1%80%D0%BA%D0%B5%D1%81%D1%81%D0%BA%D0%B0%D1%8F_%D0%A0%D0%B5%D1%81%D0%BF%D1%83%D0%B1%D0%BB%D0%B8%D0%BA%D0%B0" TargetMode="External"/><Relationship Id="rId10" Type="http://schemas.openxmlformats.org/officeDocument/2006/relationships/hyperlink" Target="https://ru.wikipedia.org/wiki/%D0%9D%D0%BE%D0%B2%D0%BE%D1%81%D0%B8%D0%B1%D0%B8%D1%80%D1%81%D0%BA%D0%B0%D1%8F_%D0%BE%D0%B1%D0%BB%D0%B0%D1%81%D1%82%D1%8C" TargetMode="External"/><Relationship Id="rId19" Type="http://schemas.openxmlformats.org/officeDocument/2006/relationships/hyperlink" Target="https://ru.wikipedia.org/wiki/%D0%9F%D1%80%D0%B8%D0%BC%D0%BE%D1%80%D1%81%D0%BA%D0%B8%D0%B9_%D0%BA%D1%80%D0%B0%D0%B9" TargetMode="External"/><Relationship Id="rId31" Type="http://schemas.openxmlformats.org/officeDocument/2006/relationships/hyperlink" Target="https://ru.wikipedia.org/wiki/%D0%91%D1%80%D1%8F%D0%BD%D1%81%D0%BA%D0%B0%D1%8F_%D0%BE%D0%B1%D0%BB%D0%B0%D1%81%D1%82%D1%8C" TargetMode="External"/><Relationship Id="rId44" Type="http://schemas.openxmlformats.org/officeDocument/2006/relationships/hyperlink" Target="https://ru.wikipedia.org/wiki/%D0%A1%D0%BC%D0%BE%D0%BB%D0%B5%D0%BD%D1%81%D0%BA%D0%B0%D1%8F_%D0%BE%D0%B1%D0%BB%D0%B0%D1%81%D1%82%D1%8C" TargetMode="External"/><Relationship Id="rId52" Type="http://schemas.openxmlformats.org/officeDocument/2006/relationships/hyperlink" Target="https://ru.wikipedia.org/wiki/%D0%A0%D0%B5%D1%81%D0%BF%D1%83%D0%B1%D0%BB%D0%B8%D0%BA%D0%B0_%D0%A1%D0%B5%D0%B2%D0%B5%D1%80%D0%BD%D0%B0%D1%8F_%D0%9E%D1%81%D0%B5%D1%82%D0%B8%D1%8F_%E2%80%94_%D0%90%D0%BB%D0%B0%D0%BD%D0%B8%D1%8F" TargetMode="External"/><Relationship Id="rId60" Type="http://schemas.openxmlformats.org/officeDocument/2006/relationships/hyperlink" Target="https://ru.wikipedia.org/wiki/%D0%A1%D0%B0%D1%85%D0%B0%D0%BB%D0%B8%D0%BD%D1%81%D0%BA%D0%B0%D1%8F_%D0%BE%D0%B1%D0%BB%D0%B0%D1%81%D1%82%D1%8C" TargetMode="External"/><Relationship Id="rId65" Type="http://schemas.openxmlformats.org/officeDocument/2006/relationships/hyperlink" Target="https://ru.wikipedia.org/wiki/%D0%A0%D0%B5%D1%81%D0%BF%D1%83%D0%B1%D0%BB%D0%B8%D0%BA%D0%B0_%D0%9A%D0%B0%D0%BB%D0%BC%D1%8B%D0%BA%D0%B8%D1%8F" TargetMode="External"/><Relationship Id="rId73" Type="http://schemas.openxmlformats.org/officeDocument/2006/relationships/hyperlink" Target="https://ru.wikipedia.org/wiki/%D0%9C%D0%B0%D0%B3%D0%B0%D0%B4%D0%B0%D0%BD%D1%81%D0%BA%D0%B0%D1%8F_%D0%BE%D0%B1%D0%BB%D0%B0%D1%81%D1%82%D1%8C" TargetMode="External"/><Relationship Id="rId78" Type="http://schemas.openxmlformats.org/officeDocument/2006/relationships/hyperlink" Target="https://ru.wikipedia.org/wiki/%D0%91%D0%B5%D0%BB%D0%B3%D0%BE%D1%80%D0%BE%D0%B4%D1%81%D0%BA%D0%B0%D1%8F_%D0%BE%D0%B1%D0%BB%D0%B0%D1%81%D1%82%D1%8C" TargetMode="External"/><Relationship Id="rId4" Type="http://schemas.openxmlformats.org/officeDocument/2006/relationships/hyperlink" Target="https://ru.wikipedia.org/wiki/%D0%91%D0%B0%D1%88%D0%BA%D0%BE%D1%80%D1%82%D0%BE%D1%81%D1%82%D0%B0%D0%BD" TargetMode="External"/><Relationship Id="rId9" Type="http://schemas.openxmlformats.org/officeDocument/2006/relationships/hyperlink" Target="https://ru.wikipedia.org/wiki/%D0%A0%D0%B5%D1%81%D0%BF%D1%83%D0%B1%D0%BB%D0%B8%D0%BA%D0%B0_%D0%94%D0%B0%D0%B3%D0%B5%D1%81%D1%82%D0%B0%D0%BD" TargetMode="External"/><Relationship Id="rId14" Type="http://schemas.openxmlformats.org/officeDocument/2006/relationships/hyperlink" Target="https://ru.wikipedia.org/wiki/%D0%A1%D0%B0%D1%80%D0%B0%D1%82%D0%BE%D0%B2%D1%81%D0%BA%D0%B0%D1%8F_%D0%BE%D0%B1%D0%BB%D0%B0%D1%81%D1%82%D1%8C" TargetMode="External"/><Relationship Id="rId22" Type="http://schemas.openxmlformats.org/officeDocument/2006/relationships/hyperlink" Target="https://ru.wikipedia.org/wiki/%D0%A3%D0%B4%D0%BC%D1%83%D1%80%D1%82%D1%81%D0%BA%D0%B0%D1%8F_%D0%A0%D0%B5%D1%81%D0%BF%D1%83%D0%B1%D0%BB%D0%B8%D0%BA%D0%B0" TargetMode="External"/><Relationship Id="rId27" Type="http://schemas.openxmlformats.org/officeDocument/2006/relationships/hyperlink" Target="https://ru.wikipedia.org/wiki/%D0%9A%D0%B8%D1%80%D0%BE%D0%B2%D1%81%D0%BA%D0%B0%D1%8F_%D0%BE%D0%B1%D0%BB%D0%B0%D1%81%D1%82%D1%8C" TargetMode="External"/><Relationship Id="rId30" Type="http://schemas.openxmlformats.org/officeDocument/2006/relationships/hyperlink" Target="https://ru.wikipedia.org/wiki/%D0%A7%D1%83%D0%B2%D0%B0%D1%88%D1%81%D0%BA%D0%B0%D1%8F_%D0%A0%D0%B5%D1%81%D0%BF%D1%83%D0%B1%D0%BB%D0%B8%D0%BA%D0%B0" TargetMode="External"/><Relationship Id="rId35" Type="http://schemas.openxmlformats.org/officeDocument/2006/relationships/hyperlink" Target="https://ru.wikipedia.org/wiki/%D0%9A%D1%83%D1%80%D1%81%D0%BA%D0%B0%D1%8F_%D0%BE%D0%B1%D0%BB%D0%B0%D1%81%D1%82%D1%8C" TargetMode="External"/><Relationship Id="rId43" Type="http://schemas.openxmlformats.org/officeDocument/2006/relationships/hyperlink" Target="https://ru.wikipedia.org/wiki/%D0%A0%D0%B5%D1%81%D0%BF%D1%83%D0%B1%D0%BB%D0%B8%D0%BA%D0%B0_%D0%A1%D0%B0%D1%85%D0%B0_(%D0%AF%D0%BA%D1%83%D1%82%D0%B8%D1%8F)" TargetMode="External"/><Relationship Id="rId48" Type="http://schemas.openxmlformats.org/officeDocument/2006/relationships/hyperlink" Target="https://ru.wikipedia.org/wiki/%D0%A0%D0%B5%D1%81%D0%BF%D1%83%D0%B1%D0%BB%D0%B8%D0%BA%D0%B0_%D0%9C%D0%BE%D1%80%D0%B4%D0%BE%D0%B2%D0%B8%D1%8F" TargetMode="External"/><Relationship Id="rId56" Type="http://schemas.openxmlformats.org/officeDocument/2006/relationships/hyperlink" Target="https://ru.wikipedia.org/wiki/%D0%A0%D0%B5%D1%81%D0%BF%D1%83%D0%B1%D0%BB%D0%B8%D0%BA%D0%B0_%D0%9A%D0%B0%D1%80%D0%B5%D0%BB%D0%B8%D1%8F" TargetMode="External"/><Relationship Id="rId64" Type="http://schemas.openxmlformats.org/officeDocument/2006/relationships/hyperlink" Target="https://ru.wikipedia.org/wiki/%D0%9A%D0%B0%D0%BC%D1%87%D0%B0%D1%82%D1%81%D0%BA%D0%B8%D0%B9_%D0%BA%D1%80%D0%B0%D0%B9" TargetMode="External"/><Relationship Id="rId69" Type="http://schemas.openxmlformats.org/officeDocument/2006/relationships/hyperlink" Target="https://ru.wikipedia.org/wiki/%D0%9D%D0%B5%D0%BD%D0%B5%D1%86%D0%BA%D0%B8%D0%B9_%D0%B0%D0%B2%D1%82%D0%BE%D0%BD%D0%BE%D0%BC%D0%BD%D1%8B%D0%B9_%D0%BE%D0%BA%D1%80%D1%83%D0%B3" TargetMode="External"/><Relationship Id="rId77" Type="http://schemas.openxmlformats.org/officeDocument/2006/relationships/hyperlink" Target="https://ru.wikipedia.org/wiki/%D0%90%D1%81%D1%82%D1%80%D0%B0%D1%85%D0%B0%D0%BD%D1%81%D0%BA%D0%B0%D1%8F_%D0%BE%D0%B1%D0%BB%D0%B0%D1%81%D1%82%D1%8C" TargetMode="External"/><Relationship Id="rId8" Type="http://schemas.openxmlformats.org/officeDocument/2006/relationships/hyperlink" Target="https://ru.wikipedia.org/wiki/%D0%A1%D0%B0%D0%BC%D0%B0%D1%80%D1%81%D0%BA%D0%B0%D1%8F_%D0%BE%D0%B1%D0%BB%D0%B0%D1%81%D1%82%D1%8C" TargetMode="External"/><Relationship Id="rId51" Type="http://schemas.openxmlformats.org/officeDocument/2006/relationships/hyperlink" Target="https://ru.wikipedia.org/wiki/%D0%9E%D1%80%D0%BB%D0%BE%D0%B2%D1%81%D0%BA%D0%B0%D1%8F_%D0%BE%D0%B1%D0%BB%D0%B0%D1%81%D1%82%D1%8C" TargetMode="External"/><Relationship Id="rId72" Type="http://schemas.openxmlformats.org/officeDocument/2006/relationships/hyperlink" Target="https://ru.wikipedia.org/wiki/%D0%95%D0%B2%D1%80%D0%B5%D0%B9%D1%81%D0%BA%D0%B0%D1%8F_%D0%B0%D0%B2%D1%82%D0%BE%D0%BD%D0%BE%D0%BC%D0%BD%D0%B0%D1%8F_%D0%BE%D0%B1%D0%BB%D0%B0%D1%81%D1%82%D1%8C" TargetMode="External"/><Relationship Id="rId3" Type="http://schemas.openxmlformats.org/officeDocument/2006/relationships/hyperlink" Target="https://ru.wikipedia.org/wiki/%D0%A0%D0%BE%D1%81%D1%82%D0%BE%D0%B2%D1%81%D0%BA%D0%B0%D1%8F_%D0%BE%D0%B1%D0%BB%D0%B0%D1%81%D1%82%D1%8C" TargetMode="External"/><Relationship Id="rId12" Type="http://schemas.openxmlformats.org/officeDocument/2006/relationships/hyperlink" Target="https://ru.wikipedia.org/wiki/%D0%9F%D0%B5%D1%80%D0%BC%D1%81%D0%BA%D0%B8%D0%B9_%D0%BA%D1%80%D0%B0%D0%B9" TargetMode="External"/><Relationship Id="rId17" Type="http://schemas.openxmlformats.org/officeDocument/2006/relationships/hyperlink" Target="https://ru.wikipedia.org/wiki/%D0%9E%D1%80%D0%B5%D0%BD%D0%B1%D1%83%D1%80%D0%B3%D1%81%D0%BA%D0%B0%D1%8F_%D0%BE%D0%B1%D0%BB%D0%B0%D1%81%D1%82%D1%8C" TargetMode="External"/><Relationship Id="rId25" Type="http://schemas.openxmlformats.org/officeDocument/2006/relationships/hyperlink" Target="https://ru.wikipedia.org/wiki/%D0%9F%D0%B5%D0%BD%D0%B7%D0%B5%D0%BD%D1%81%D0%BA%D0%B0%D1%8F_%D0%BE%D0%B1%D0%BB%D0%B0%D1%81%D1%82%D1%8C" TargetMode="External"/><Relationship Id="rId33" Type="http://schemas.openxmlformats.org/officeDocument/2006/relationships/hyperlink" Target="https://ru.wikipedia.org/wiki/%D0%9B%D0%B8%D0%BF%D0%B5%D1%86%D0%BA%D0%B0%D1%8F_%D0%BE%D0%B1%D0%BB%D0%B0%D1%81%D1%82%D1%8C" TargetMode="External"/><Relationship Id="rId38" Type="http://schemas.openxmlformats.org/officeDocument/2006/relationships/hyperlink" Target="https://ru.wikipedia.org/wiki/%D0%A2%D0%B0%D0%BC%D0%B1%D0%BE%D0%B2%D1%81%D0%BA%D0%B0%D1%8F_%D0%BE%D0%B1%D0%BB%D0%B0%D1%81%D1%82%D1%8C" TargetMode="External"/><Relationship Id="rId46" Type="http://schemas.openxmlformats.org/officeDocument/2006/relationships/hyperlink" Target="https://ru.wikipedia.org/wiki/%D0%9A%D1%83%D1%80%D0%B3%D0%B0%D0%BD%D1%81%D0%BA%D0%B0%D1%8F_%D0%BE%D0%B1%D0%BB%D0%B0%D1%81%D1%82%D1%8C" TargetMode="External"/><Relationship Id="rId59" Type="http://schemas.openxmlformats.org/officeDocument/2006/relationships/hyperlink" Target="https://ru.wikipedia.org/wiki/%D0%A0%D0%B5%D1%81%D0%BF%D1%83%D0%B1%D0%BB%D0%B8%D0%BA%D0%B0_%D0%A5%D0%B0%D0%BA%D0%B0%D1%81%D0%B8%D1%8F" TargetMode="External"/><Relationship Id="rId67" Type="http://schemas.openxmlformats.org/officeDocument/2006/relationships/hyperlink" Target="https://ru.wikipedia.org/wiki/%D0%95%D0%B2%D1%80%D0%B5%D0%B9%D1%81%D0%BA%D0%B0%D1%8F_%D0%B0%D0%B2%D1%82%D0%BE%D0%BD%D0%BE%D0%BC%D0%BD%D0%B0%D1%8F_%D0%BE%D0%B1%D0%BB%D0%B0%D1%81%D1%82%D1%8C" TargetMode="External"/><Relationship Id="rId20" Type="http://schemas.openxmlformats.org/officeDocument/2006/relationships/hyperlink" Target="https://ru.wikipedia.org/wiki/%D0%9B%D0%B5%D0%BD%D0%B8%D0%BD%D0%B3%D1%80%D0%B0%D0%B4%D1%81%D0%BA%D0%B0%D1%8F_%D0%BE%D0%B1%D0%BB%D0%B0%D1%81%D1%82%D1%8C" TargetMode="External"/><Relationship Id="rId41" Type="http://schemas.openxmlformats.org/officeDocument/2006/relationships/hyperlink" Target="https://ru.wikipedia.org/wiki/%D0%9A%D0%B0%D0%BB%D0%B8%D0%BD%D0%B8%D0%BD%D0%B3%D1%80%D0%B0%D0%B4%D1%81%D0%BA%D0%B0%D1%8F_%D0%BE%D0%B1%D0%BB%D0%B0%D1%81%D1%82%D1%8C" TargetMode="External"/><Relationship Id="rId54" Type="http://schemas.openxmlformats.org/officeDocument/2006/relationships/hyperlink" Target="https://ru.wikipedia.org/wiki/%D0%9A%D0%BE%D1%81%D1%82%D1%80%D0%BE%D0%BC%D1%81%D0%BA%D0%B0%D1%8F_%D0%BE%D0%B1%D0%BB%D0%B0%D1%81%D1%82%D1%8C" TargetMode="External"/><Relationship Id="rId62" Type="http://schemas.openxmlformats.org/officeDocument/2006/relationships/hyperlink" Target="https://ru.wikipedia.org/wiki/%D0%A0%D0%B5%D1%81%D0%BF%D1%83%D0%B1%D0%BB%D0%B8%D0%BA%D0%B0_%D0%90%D0%B4%D1%8B%D0%B3%D0%B5%D1%8F" TargetMode="External"/><Relationship Id="rId70" Type="http://schemas.openxmlformats.org/officeDocument/2006/relationships/hyperlink" Target="https://ru.wikipedia.org/wiki/%D0%9A%D0%B0%D0%BB%D0%BC%D1%8B%D0%BA%D0%B8%D1%8F" TargetMode="External"/><Relationship Id="rId75" Type="http://schemas.openxmlformats.org/officeDocument/2006/relationships/hyperlink" Target="https://ru.wikipedia.org/wiki/%D0%9D%D0%B5%D0%BD%D0%B5%D1%86%D0%BA%D0%B8%D0%B9_%D0%B0%D0%B2%D1%82%D0%BE%D0%BD%D0%BE%D0%BC%D0%BD%D1%8B%D0%B9_%D0%BE%D0%BA%D1%80%D1%83%D0%B3" TargetMode="External"/><Relationship Id="rId1" Type="http://schemas.openxmlformats.org/officeDocument/2006/relationships/hyperlink" Target="https://ru.wikipedia.org/wiki/%D0%A1%D0%B0%D0%BD%D0%BA%D1%82-%D0%9F%D0%B5%D1%82%D0%B5%D1%80%D0%B1%D1%83%D1%80%D0%B3" TargetMode="External"/><Relationship Id="rId6" Type="http://schemas.openxmlformats.org/officeDocument/2006/relationships/hyperlink" Target="https://ru.wikipedia.org/wiki/%D0%A7%D0%B5%D0%BB%D1%8F%D0%B1%D0%B8%D0%BD%D1%81%D0%BA%D0%B0%D1%8F_%D0%BE%D0%B1%D0%BB%D0%B0%D1%81%D1%82%D1%8C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pane xSplit="1" topLeftCell="B1" activePane="topRight" state="frozen"/>
      <selection pane="topRight" activeCell="G2" sqref="G2"/>
    </sheetView>
  </sheetViews>
  <sheetFormatPr defaultRowHeight="15" x14ac:dyDescent="0.25"/>
  <cols>
    <col min="1" max="1" width="41.85546875" customWidth="1"/>
    <col min="2" max="2" width="21.42578125" style="48" customWidth="1"/>
    <col min="3" max="3" width="15.7109375" style="48" customWidth="1"/>
    <col min="4" max="4" width="17.140625" style="60" customWidth="1"/>
    <col min="5" max="5" width="21.140625" style="81" customWidth="1"/>
    <col min="6" max="6" width="23.28515625" style="85" customWidth="1"/>
    <col min="7" max="8" width="20.28515625" style="89" customWidth="1"/>
    <col min="9" max="9" width="16.5703125" style="55" customWidth="1"/>
    <col min="10" max="10" width="20.5703125" customWidth="1"/>
  </cols>
  <sheetData>
    <row r="1" spans="1:15" ht="61.5" customHeight="1" x14ac:dyDescent="0.25">
      <c r="A1" s="62" t="s">
        <v>126</v>
      </c>
      <c r="B1" s="66" t="s">
        <v>125</v>
      </c>
      <c r="C1" s="67" t="s">
        <v>127</v>
      </c>
      <c r="D1" s="63" t="s">
        <v>131</v>
      </c>
      <c r="E1" s="67" t="s">
        <v>132</v>
      </c>
      <c r="F1" s="82" t="s">
        <v>128</v>
      </c>
      <c r="G1" s="86" t="s">
        <v>129</v>
      </c>
      <c r="H1" s="86" t="s">
        <v>134</v>
      </c>
      <c r="I1" s="90" t="s">
        <v>130</v>
      </c>
      <c r="J1" s="64" t="s">
        <v>133</v>
      </c>
    </row>
    <row r="2" spans="1:15" x14ac:dyDescent="0.25">
      <c r="A2" s="93" t="s">
        <v>114</v>
      </c>
      <c r="B2" s="94">
        <v>2632661333.4000001</v>
      </c>
      <c r="C2" s="95">
        <v>2511443928.1999998</v>
      </c>
      <c r="D2" s="96">
        <v>146781095</v>
      </c>
      <c r="E2" s="97">
        <f>Таблица2[[#This Row],[Начислено]]-Таблица2[[#This Row],[Оплачено]]</f>
        <v>121217405.20000029</v>
      </c>
      <c r="F2" s="98">
        <f>Таблица2[[#This Row],[Задолженность за 2018, всего тыс.руб.]]/Таблица2[[#This Row],[Население на 01.01.19]]</f>
        <v>0.82583799500882782</v>
      </c>
      <c r="G2" s="99">
        <f>Таблица2[[#This Row],[Начислено]]/Таблица2[[#This Row],[Население на 01.01.19]]</f>
        <v>17.93597011522499</v>
      </c>
      <c r="H2" s="114">
        <f>Таблица2[[#This Row],[Платежи на душу населения, тыс. руб.]]/12</f>
        <v>1.4946641762687491</v>
      </c>
      <c r="I2" s="115">
        <f>Таблица2[[#This Row],[Оплачено]]/Таблица2[[#This Row],[Начислено]]</f>
        <v>0.95395632409602349</v>
      </c>
      <c r="J2" s="116">
        <v>94.4</v>
      </c>
    </row>
    <row r="3" spans="1:15" x14ac:dyDescent="0.25">
      <c r="A3" s="122" t="s">
        <v>112</v>
      </c>
      <c r="B3" s="123">
        <v>292791919.39999998</v>
      </c>
      <c r="C3" s="124">
        <v>282532924</v>
      </c>
      <c r="D3" s="125">
        <v>12615882</v>
      </c>
      <c r="E3" s="126">
        <f>Таблица2[[#This Row],[Начислено]]-Таблица2[[#This Row],[Оплачено]]</f>
        <v>10258995.399999976</v>
      </c>
      <c r="F3" s="127">
        <f>Таблица2[[#This Row],[Задолженность за 2018, всего тыс.руб.]]/Таблица2[[#This Row],[Население на 01.01.19]]</f>
        <v>0.81318098885198642</v>
      </c>
      <c r="G3" s="128">
        <f>Таблица2[[#This Row],[Начислено]]/Таблица2[[#This Row],[Население на 01.01.19]]</f>
        <v>23.208200536434944</v>
      </c>
      <c r="H3" s="128">
        <f>Таблица2[[#This Row],[Платежи на душу населения, тыс. руб.]]/12</f>
        <v>1.9340167113695788</v>
      </c>
      <c r="I3" s="129">
        <f>Таблица2[[#This Row],[Оплачено]]/Таблица2[[#This Row],[Начислено]]</f>
        <v>0.96496148042260499</v>
      </c>
      <c r="J3" s="130">
        <v>99.6</v>
      </c>
    </row>
    <row r="4" spans="1:15" x14ac:dyDescent="0.25">
      <c r="A4" s="70" t="s">
        <v>10</v>
      </c>
      <c r="B4" s="61">
        <v>237781635.19999999</v>
      </c>
      <c r="C4" s="68">
        <v>230986492</v>
      </c>
      <c r="D4" s="77">
        <v>7599756</v>
      </c>
      <c r="E4" s="79">
        <f>Таблица2[[#This Row],[Начислено]]-Таблица2[[#This Row],[Оплачено]]</f>
        <v>6795143.1999999881</v>
      </c>
      <c r="F4" s="83">
        <f>Таблица2[[#This Row],[Задолженность за 2018, всего тыс.руб.]]/Таблица2[[#This Row],[Население на 01.01.19]]</f>
        <v>0.89412649564012159</v>
      </c>
      <c r="G4" s="87">
        <f>Таблица2[[#This Row],[Начислено]]/Таблица2[[#This Row],[Население на 01.01.19]]</f>
        <v>31.288061774614867</v>
      </c>
      <c r="H4" s="87">
        <f>Таблица2[[#This Row],[Платежи на душу населения, тыс. руб.]]/12</f>
        <v>2.6073384812179055</v>
      </c>
      <c r="I4" s="91">
        <f>Таблица2[[#This Row],[Оплачено]]/Таблица2[[#This Row],[Начислено]]</f>
        <v>0.97142275855625038</v>
      </c>
      <c r="J4" s="103">
        <v>99.9</v>
      </c>
    </row>
    <row r="5" spans="1:15" x14ac:dyDescent="0.25">
      <c r="A5" s="122" t="s">
        <v>113</v>
      </c>
      <c r="B5" s="123">
        <v>123808502</v>
      </c>
      <c r="C5" s="124">
        <v>124447661.2</v>
      </c>
      <c r="D5" s="125">
        <v>5383968</v>
      </c>
      <c r="E5" s="126">
        <f>Таблица2[[#This Row],[Начислено]]-Таблица2[[#This Row],[Оплачено]]</f>
        <v>-639159.20000000298</v>
      </c>
      <c r="F5" s="127">
        <f>Таблица2[[#This Row],[Задолженность за 2018, всего тыс.руб.]]/Таблица2[[#This Row],[Население на 01.01.19]]</f>
        <v>-0.1187152672527034</v>
      </c>
      <c r="G5" s="128">
        <f>Таблица2[[#This Row],[Начислено]]/Таблица2[[#This Row],[Население на 01.01.19]]</f>
        <v>22.995772263133809</v>
      </c>
      <c r="H5" s="128">
        <f>Таблица2[[#This Row],[Платежи на душу населения, тыс. руб.]]/12</f>
        <v>1.9163143552611508</v>
      </c>
      <c r="I5" s="129">
        <f>Таблица2[[#This Row],[Оплачено]]/Таблица2[[#This Row],[Начислено]]</f>
        <v>1.0051624822986713</v>
      </c>
      <c r="J5" s="130">
        <v>92.7</v>
      </c>
    </row>
    <row r="6" spans="1:15" x14ac:dyDescent="0.25">
      <c r="A6" s="70" t="s">
        <v>58</v>
      </c>
      <c r="B6" s="61">
        <v>84978792.799999997</v>
      </c>
      <c r="C6" s="68">
        <v>80760905.900000006</v>
      </c>
      <c r="D6" s="77">
        <v>4315702</v>
      </c>
      <c r="E6" s="79">
        <f>Таблица2[[#This Row],[Начислено]]-Таблица2[[#This Row],[Оплачено]]</f>
        <v>4217886.8999999911</v>
      </c>
      <c r="F6" s="83">
        <f>Таблица2[[#This Row],[Задолженность за 2018, всего тыс.руб.]]/Таблица2[[#This Row],[Население на 01.01.19]]</f>
        <v>0.97733506623024269</v>
      </c>
      <c r="G6" s="87">
        <f>Таблица2[[#This Row],[Начислено]]/Таблица2[[#This Row],[Население на 01.01.19]]</f>
        <v>19.690607182794363</v>
      </c>
      <c r="H6" s="87">
        <f>Таблица2[[#This Row],[Платежи на душу населения, тыс. руб.]]/12</f>
        <v>1.6408839318995303</v>
      </c>
      <c r="I6" s="91">
        <f>Таблица2[[#This Row],[Оплачено]]/Таблица2[[#This Row],[Начислено]]</f>
        <v>0.9503654175233236</v>
      </c>
      <c r="J6" s="103">
        <v>99.9</v>
      </c>
    </row>
    <row r="7" spans="1:15" x14ac:dyDescent="0.25">
      <c r="A7" s="70" t="s">
        <v>32</v>
      </c>
      <c r="B7" s="61">
        <v>84014525</v>
      </c>
      <c r="C7" s="68">
        <v>82667755.599999994</v>
      </c>
      <c r="D7" s="77">
        <v>5648254</v>
      </c>
      <c r="E7" s="79">
        <f>Таблица2[[#This Row],[Начислено]]-Таблица2[[#This Row],[Оплачено]]</f>
        <v>1346769.400000006</v>
      </c>
      <c r="F7" s="83">
        <f>Таблица2[[#This Row],[Задолженность за 2018, всего тыс.руб.]]/Таблица2[[#This Row],[Население на 01.01.19]]</f>
        <v>0.23843994976146715</v>
      </c>
      <c r="G7" s="87">
        <f>Таблица2[[#This Row],[Начислено]]/Таблица2[[#This Row],[Население на 01.01.19]]</f>
        <v>14.874424025548427</v>
      </c>
      <c r="H7" s="87">
        <f>Таблица2[[#This Row],[Платежи на душу населения, тыс. руб.]]/12</f>
        <v>1.2395353354623688</v>
      </c>
      <c r="I7" s="91">
        <f>Таблица2[[#This Row],[Оплачено]]/Таблица2[[#This Row],[Начислено]]</f>
        <v>0.98396980284063973</v>
      </c>
      <c r="J7" s="103">
        <v>100</v>
      </c>
    </row>
    <row r="8" spans="1:15" x14ac:dyDescent="0.25">
      <c r="A8" s="70" t="s">
        <v>59</v>
      </c>
      <c r="B8" s="61">
        <v>79745304.099999994</v>
      </c>
      <c r="C8" s="68">
        <v>75611362.900000006</v>
      </c>
      <c r="D8" s="77">
        <v>3723984</v>
      </c>
      <c r="E8" s="79">
        <f>Таблица2[[#This Row],[Начислено]]-Таблица2[[#This Row],[Оплачено]]</f>
        <v>4133941.1999999881</v>
      </c>
      <c r="F8" s="83">
        <f>Таблица2[[#This Row],[Задолженность за 2018, всего тыс.руб.]]/Таблица2[[#This Row],[Население на 01.01.19]]</f>
        <v>1.1100856502068721</v>
      </c>
      <c r="G8" s="87">
        <f>Таблица2[[#This Row],[Начислено]]/Таблица2[[#This Row],[Население на 01.01.19]]</f>
        <v>21.413976026749843</v>
      </c>
      <c r="H8" s="87">
        <f>Таблица2[[#This Row],[Платежи на душу населения, тыс. руб.]]/12</f>
        <v>1.7844980022291537</v>
      </c>
      <c r="I8" s="91">
        <f>Таблица2[[#This Row],[Оплачено]]/Таблица2[[#This Row],[Начислено]]</f>
        <v>0.94816069426713756</v>
      </c>
      <c r="J8" s="103">
        <v>83.6</v>
      </c>
    </row>
    <row r="9" spans="1:15" x14ac:dyDescent="0.25">
      <c r="A9" s="71" t="s">
        <v>51</v>
      </c>
      <c r="B9" s="72">
        <v>71306267</v>
      </c>
      <c r="C9" s="68">
        <v>69348478.599999994</v>
      </c>
      <c r="D9" s="77">
        <v>3214657</v>
      </c>
      <c r="E9" s="79">
        <f>Таблица2[[#This Row],[Начислено]]-Таблица2[[#This Row],[Оплачено]]</f>
        <v>1957788.400000006</v>
      </c>
      <c r="F9" s="83">
        <f>Таблица2[[#This Row],[Задолженность за 2018, всего тыс.руб.]]/Таблица2[[#This Row],[Население на 01.01.19]]</f>
        <v>0.60901937593964328</v>
      </c>
      <c r="G9" s="87">
        <f>Таблица2[[#This Row],[Начислено]]/Таблица2[[#This Row],[Население на 01.01.19]]</f>
        <v>22.181609733169044</v>
      </c>
      <c r="H9" s="87">
        <f>Таблица2[[#This Row],[Платежи на душу населения, тыс. руб.]]/12</f>
        <v>1.848467477764087</v>
      </c>
      <c r="I9" s="91">
        <f>Таблица2[[#This Row],[Оплачено]]/Таблица2[[#This Row],[Начислено]]</f>
        <v>0.97254395044968478</v>
      </c>
      <c r="J9" s="103">
        <v>91.8</v>
      </c>
    </row>
    <row r="10" spans="1:15" x14ac:dyDescent="0.25">
      <c r="A10" s="71" t="s">
        <v>46</v>
      </c>
      <c r="B10" s="72">
        <v>66194633.299999997</v>
      </c>
      <c r="C10" s="68">
        <v>64920407.299999997</v>
      </c>
      <c r="D10" s="77">
        <v>3898700</v>
      </c>
      <c r="E10" s="79">
        <f>Таблица2[[#This Row],[Начислено]]-Таблица2[[#This Row],[Оплачено]]</f>
        <v>1274226</v>
      </c>
      <c r="F10" s="83">
        <f>Таблица2[[#This Row],[Задолженность за 2018, всего тыс.руб.]]/Таблица2[[#This Row],[Население на 01.01.19]]</f>
        <v>0.32683355990458357</v>
      </c>
      <c r="G10" s="87">
        <f>Таблица2[[#This Row],[Начислено]]/Таблица2[[#This Row],[Население на 01.01.19]]</f>
        <v>16.978642444917536</v>
      </c>
      <c r="H10" s="87">
        <f>Таблица2[[#This Row],[Платежи на душу населения, тыс. руб.]]/12</f>
        <v>1.4148868704097948</v>
      </c>
      <c r="I10" s="91">
        <f>Таблица2[[#This Row],[Оплачено]]/Таблица2[[#This Row],[Начислено]]</f>
        <v>0.9807503125785878</v>
      </c>
      <c r="J10" s="103">
        <v>87.5</v>
      </c>
    </row>
    <row r="11" spans="1:15" x14ac:dyDescent="0.25">
      <c r="A11" s="70" t="s">
        <v>54</v>
      </c>
      <c r="B11" s="61">
        <v>63997070.100000001</v>
      </c>
      <c r="C11" s="68">
        <v>60747427.200000003</v>
      </c>
      <c r="D11" s="77">
        <v>3183038</v>
      </c>
      <c r="E11" s="79">
        <f>Таблица2[[#This Row],[Начислено]]-Таблица2[[#This Row],[Оплачено]]</f>
        <v>3249642.8999999985</v>
      </c>
      <c r="F11" s="83">
        <f>Таблица2[[#This Row],[Задолженность за 2018, всего тыс.руб.]]/Таблица2[[#This Row],[Население на 01.01.19]]</f>
        <v>1.0209249465447785</v>
      </c>
      <c r="G11" s="87">
        <f>Таблица2[[#This Row],[Начислено]]/Таблица2[[#This Row],[Население на 01.01.19]]</f>
        <v>20.105656954142553</v>
      </c>
      <c r="H11" s="87">
        <f>Таблица2[[#This Row],[Платежи на душу населения, тыс. руб.]]/12</f>
        <v>1.6754714128452128</v>
      </c>
      <c r="I11" s="91">
        <f>Таблица2[[#This Row],[Оплачено]]/Таблица2[[#This Row],[Начислено]]</f>
        <v>0.94922200508676102</v>
      </c>
      <c r="J11" s="103">
        <v>99.5</v>
      </c>
    </row>
    <row r="12" spans="1:15" x14ac:dyDescent="0.25">
      <c r="A12" s="70" t="s">
        <v>35</v>
      </c>
      <c r="B12" s="61">
        <v>63477853.5</v>
      </c>
      <c r="C12" s="68">
        <v>62281098.299999997</v>
      </c>
      <c r="D12" s="77">
        <v>4202337</v>
      </c>
      <c r="E12" s="79">
        <f>Таблица2[[#This Row],[Начислено]]-Таблица2[[#This Row],[Оплачено]]</f>
        <v>1196755.200000003</v>
      </c>
      <c r="F12" s="83">
        <f>Таблица2[[#This Row],[Задолженность за 2018, всего тыс.руб.]]/Таблица2[[#This Row],[Население на 01.01.19]]</f>
        <v>0.2847832527472221</v>
      </c>
      <c r="G12" s="87">
        <f>Таблица2[[#This Row],[Начислено]]/Таблица2[[#This Row],[Население на 01.01.19]]</f>
        <v>15.105369583638819</v>
      </c>
      <c r="H12" s="87">
        <f>Таблица2[[#This Row],[Платежи на душу населения, тыс. руб.]]/12</f>
        <v>1.2587807986365682</v>
      </c>
      <c r="I12" s="91">
        <f>Таблица2[[#This Row],[Оплачено]]/Таблица2[[#This Row],[Начислено]]</f>
        <v>0.98114688613407508</v>
      </c>
      <c r="J12" s="103">
        <v>99.7</v>
      </c>
    </row>
    <row r="13" spans="1:15" x14ac:dyDescent="0.25">
      <c r="A13" s="71" t="s">
        <v>62</v>
      </c>
      <c r="B13" s="72">
        <v>62329446.399999999</v>
      </c>
      <c r="C13" s="68">
        <v>56501138.399999999</v>
      </c>
      <c r="D13" s="77">
        <v>3475727</v>
      </c>
      <c r="E13" s="79">
        <f>Таблица2[[#This Row],[Начислено]]-Таблица2[[#This Row],[Оплачено]]</f>
        <v>5828308</v>
      </c>
      <c r="F13" s="83">
        <f>Таблица2[[#This Row],[Задолженность за 2018, всего тыс.руб.]]/Таблица2[[#This Row],[Население на 01.01.19]]</f>
        <v>1.6768601216378616</v>
      </c>
      <c r="G13" s="87">
        <f>Таблица2[[#This Row],[Начислено]]/Таблица2[[#This Row],[Население на 01.01.19]]</f>
        <v>17.932779645812229</v>
      </c>
      <c r="H13" s="87">
        <f>Таблица2[[#This Row],[Платежи на душу населения, тыс. руб.]]/12</f>
        <v>1.4943983038176858</v>
      </c>
      <c r="I13" s="91">
        <f>Таблица2[[#This Row],[Оплачено]]/Таблица2[[#This Row],[Начислено]]</f>
        <v>0.90649190171533434</v>
      </c>
      <c r="J13" s="103">
        <v>95.4</v>
      </c>
      <c r="O13" s="44"/>
    </row>
    <row r="14" spans="1:15" x14ac:dyDescent="0.25">
      <c r="A14" s="71" t="s">
        <v>67</v>
      </c>
      <c r="B14" s="72">
        <v>56499379.299999997</v>
      </c>
      <c r="C14" s="68">
        <v>53815641.399999999</v>
      </c>
      <c r="D14" s="77">
        <v>2874050</v>
      </c>
      <c r="E14" s="79">
        <f>Таблица2[[#This Row],[Начислено]]-Таблица2[[#This Row],[Оплачено]]</f>
        <v>2683737.8999999985</v>
      </c>
      <c r="F14" s="83">
        <f>Таблица2[[#This Row],[Задолженность за 2018, всего тыс.руб.]]/Таблица2[[#This Row],[Население на 01.01.19]]</f>
        <v>0.93378260642647082</v>
      </c>
      <c r="G14" s="87">
        <f>Таблица2[[#This Row],[Начислено]]/Таблица2[[#This Row],[Население на 01.01.19]]</f>
        <v>19.658453854317077</v>
      </c>
      <c r="H14" s="87">
        <f>Таблица2[[#This Row],[Платежи на душу населения, тыс. руб.]]/12</f>
        <v>1.6382044878597564</v>
      </c>
      <c r="I14" s="91">
        <f>Таблица2[[#This Row],[Оплачено]]/Таблица2[[#This Row],[Начислено]]</f>
        <v>0.95249969232847842</v>
      </c>
      <c r="J14" s="103">
        <v>88.3</v>
      </c>
    </row>
    <row r="15" spans="1:15" x14ac:dyDescent="0.25">
      <c r="A15" s="71" t="s">
        <v>43</v>
      </c>
      <c r="B15" s="72">
        <v>54409694</v>
      </c>
      <c r="C15" s="68">
        <v>52865193.899999999</v>
      </c>
      <c r="D15" s="77">
        <v>4051005</v>
      </c>
      <c r="E15" s="79">
        <f>Таблица2[[#This Row],[Начислено]]-Таблица2[[#This Row],[Оплачено]]</f>
        <v>1544500.1000000015</v>
      </c>
      <c r="F15" s="83">
        <f>Таблица2[[#This Row],[Задолженность за 2018, всего тыс.руб.]]/Таблица2[[#This Row],[Население на 01.01.19]]</f>
        <v>0.38126343956623149</v>
      </c>
      <c r="G15" s="87">
        <f>Таблица2[[#This Row],[Начислено]]/Таблица2[[#This Row],[Население на 01.01.19]]</f>
        <v>13.431159428339388</v>
      </c>
      <c r="H15" s="87">
        <f>Таблица2[[#This Row],[Платежи на душу населения, тыс. руб.]]/12</f>
        <v>1.1192632856949489</v>
      </c>
      <c r="I15" s="91">
        <f>Таблица2[[#This Row],[Оплачено]]/Таблица2[[#This Row],[Начислено]]</f>
        <v>0.97161351247444983</v>
      </c>
      <c r="J15" s="103">
        <v>100</v>
      </c>
    </row>
    <row r="16" spans="1:15" x14ac:dyDescent="0.25">
      <c r="A16" s="71" t="s">
        <v>70</v>
      </c>
      <c r="B16" s="72">
        <v>46546475.799999997</v>
      </c>
      <c r="C16" s="68">
        <v>44385050.200000003</v>
      </c>
      <c r="D16" s="77">
        <v>2793389</v>
      </c>
      <c r="E16" s="79">
        <f>Таблица2[[#This Row],[Начислено]]-Таблица2[[#This Row],[Оплачено]]</f>
        <v>2161425.599999994</v>
      </c>
      <c r="F16" s="83">
        <f>Таблица2[[#This Row],[Задолженность за 2018, всего тыс.руб.]]/Таблица2[[#This Row],[Население на 01.01.19]]</f>
        <v>0.77376462784094657</v>
      </c>
      <c r="G16" s="87">
        <f>Таблица2[[#This Row],[Начислено]]/Таблица2[[#This Row],[Население на 01.01.19]]</f>
        <v>16.663084088897033</v>
      </c>
      <c r="H16" s="87">
        <f>Таблица2[[#This Row],[Платежи на душу населения, тыс. руб.]]/12</f>
        <v>1.3885903407414195</v>
      </c>
      <c r="I16" s="91">
        <f>Таблица2[[#This Row],[Оплачено]]/Таблица2[[#This Row],[Начислено]]</f>
        <v>0.95356414072491402</v>
      </c>
      <c r="J16" s="103">
        <v>100</v>
      </c>
    </row>
    <row r="17" spans="1:10" x14ac:dyDescent="0.25">
      <c r="A17" s="70" t="s">
        <v>49</v>
      </c>
      <c r="B17" s="61">
        <v>46472307.899999999</v>
      </c>
      <c r="C17" s="68">
        <v>43826730.399999999</v>
      </c>
      <c r="D17" s="77">
        <v>2610800</v>
      </c>
      <c r="E17" s="79">
        <f>Таблица2[[#This Row],[Начислено]]-Таблица2[[#This Row],[Оплачено]]</f>
        <v>2645577.5</v>
      </c>
      <c r="F17" s="83">
        <f>Таблица2[[#This Row],[Задолженность за 2018, всего тыс.руб.]]/Таблица2[[#This Row],[Население на 01.01.19]]</f>
        <v>1.0133206296920485</v>
      </c>
      <c r="G17" s="87">
        <f>Таблица2[[#This Row],[Начислено]]/Таблица2[[#This Row],[Население на 01.01.19]]</f>
        <v>17.800026007354067</v>
      </c>
      <c r="H17" s="87">
        <f>Таблица2[[#This Row],[Платежи на душу населения, тыс. руб.]]/12</f>
        <v>1.4833355006128388</v>
      </c>
      <c r="I17" s="91">
        <f>Таблица2[[#This Row],[Оплачено]]/Таблица2[[#This Row],[Начислено]]</f>
        <v>0.9430719579132415</v>
      </c>
      <c r="J17" s="103">
        <v>90.5</v>
      </c>
    </row>
    <row r="18" spans="1:10" x14ac:dyDescent="0.25">
      <c r="A18" s="70" t="s">
        <v>25</v>
      </c>
      <c r="B18" s="61">
        <v>42865354.200000003</v>
      </c>
      <c r="C18" s="68">
        <v>38859324</v>
      </c>
      <c r="D18" s="77">
        <v>1847887</v>
      </c>
      <c r="E18" s="79">
        <f>Таблица2[[#This Row],[Начислено]]-Таблица2[[#This Row],[Оплачено]]</f>
        <v>4006030.200000003</v>
      </c>
      <c r="F18" s="83">
        <f>Таблица2[[#This Row],[Задолженность за 2018, всего тыс.руб.]]/Таблица2[[#This Row],[Население на 01.01.19]]</f>
        <v>2.1678978205918451</v>
      </c>
      <c r="G18" s="87">
        <f>Таблица2[[#This Row],[Начислено]]/Таблица2[[#This Row],[Население на 01.01.19]]</f>
        <v>23.196956415624982</v>
      </c>
      <c r="H18" s="87">
        <f>Таблица2[[#This Row],[Платежи на душу населения, тыс. руб.]]/12</f>
        <v>1.9330797013020817</v>
      </c>
      <c r="I18" s="91">
        <f>Таблица2[[#This Row],[Оплачено]]/Таблица2[[#This Row],[Начислено]]</f>
        <v>0.90654386800797737</v>
      </c>
      <c r="J18" s="103">
        <v>85.2</v>
      </c>
    </row>
    <row r="19" spans="1:10" x14ac:dyDescent="0.25">
      <c r="A19" s="70" t="s">
        <v>60</v>
      </c>
      <c r="B19" s="61">
        <v>40235370.200000003</v>
      </c>
      <c r="C19" s="68">
        <v>38632649.899999999</v>
      </c>
      <c r="D19" s="77">
        <v>1663798</v>
      </c>
      <c r="E19" s="79">
        <f>Таблица2[[#This Row],[Начислено]]-Таблица2[[#This Row],[Оплачено]]</f>
        <v>1602720.3000000045</v>
      </c>
      <c r="F19" s="83">
        <f>Таблица2[[#This Row],[Задолженность за 2018, всего тыс.руб.]]/Таблица2[[#This Row],[Население на 01.01.19]]</f>
        <v>0.96329019508378089</v>
      </c>
      <c r="G19" s="87">
        <f>Таблица2[[#This Row],[Начислено]]/Таблица2[[#This Row],[Население на 01.01.19]]</f>
        <v>24.182845633905078</v>
      </c>
      <c r="H19" s="87">
        <f>Таблица2[[#This Row],[Платежи на душу населения, тыс. руб.]]/12</f>
        <v>2.0152371361587567</v>
      </c>
      <c r="I19" s="91">
        <f>Таблица2[[#This Row],[Оплачено]]/Таблица2[[#This Row],[Начислено]]</f>
        <v>0.96016638365613938</v>
      </c>
      <c r="J19" s="103">
        <v>96.9</v>
      </c>
    </row>
    <row r="20" spans="1:10" x14ac:dyDescent="0.25">
      <c r="A20" s="71" t="s">
        <v>42</v>
      </c>
      <c r="B20" s="72">
        <v>39090653.5</v>
      </c>
      <c r="C20" s="68">
        <v>38450144</v>
      </c>
      <c r="D20" s="77">
        <v>2795103</v>
      </c>
      <c r="E20" s="79">
        <f>Таблица2[[#This Row],[Начислено]]-Таблица2[[#This Row],[Оплачено]]</f>
        <v>640509.5</v>
      </c>
      <c r="F20" s="83">
        <f>Таблица2[[#This Row],[Задолженность за 2018, всего тыс.руб.]]/Таблица2[[#This Row],[Население на 01.01.19]]</f>
        <v>0.2291541671272937</v>
      </c>
      <c r="G20" s="87">
        <f>Таблица2[[#This Row],[Начислено]]/Таблица2[[#This Row],[Население на 01.01.19]]</f>
        <v>13.985407156730897</v>
      </c>
      <c r="H20" s="87">
        <f>Таблица2[[#This Row],[Платежи на душу населения, тыс. руб.]]/12</f>
        <v>1.1654505963942414</v>
      </c>
      <c r="I20" s="91">
        <f>Таблица2[[#This Row],[Оплачено]]/Таблица2[[#This Row],[Начислено]]</f>
        <v>0.98361476612305798</v>
      </c>
      <c r="J20" s="103">
        <v>98.8</v>
      </c>
    </row>
    <row r="21" spans="1:10" x14ac:dyDescent="0.25">
      <c r="A21" s="71" t="s">
        <v>4</v>
      </c>
      <c r="B21" s="72">
        <v>38677066.899999999</v>
      </c>
      <c r="C21" s="68">
        <v>35964489.600000001</v>
      </c>
      <c r="D21" s="77">
        <v>2327843</v>
      </c>
      <c r="E21" s="79">
        <f>Таблица2[[#This Row],[Начислено]]-Таблица2[[#This Row],[Оплачено]]</f>
        <v>2712577.299999997</v>
      </c>
      <c r="F21" s="83">
        <f>Таблица2[[#This Row],[Задолженность за 2018, всего тыс.руб.]]/Таблица2[[#This Row],[Население на 01.01.19]]</f>
        <v>1.165275020695123</v>
      </c>
      <c r="G21" s="87">
        <f>Таблица2[[#This Row],[Начислено]]/Таблица2[[#This Row],[Население на 01.01.19]]</f>
        <v>16.614980864259316</v>
      </c>
      <c r="H21" s="87">
        <f>Таблица2[[#This Row],[Платежи на душу населения, тыс. руб.]]/12</f>
        <v>1.3845817386882764</v>
      </c>
      <c r="I21" s="91">
        <f>Таблица2[[#This Row],[Оплачено]]/Таблица2[[#This Row],[Начислено]]</f>
        <v>0.92986600284314747</v>
      </c>
      <c r="J21" s="103">
        <v>100</v>
      </c>
    </row>
    <row r="22" spans="1:10" x14ac:dyDescent="0.25">
      <c r="A22" s="71" t="s">
        <v>34</v>
      </c>
      <c r="B22" s="72">
        <v>38320361.299999997</v>
      </c>
      <c r="C22" s="68">
        <v>36603499.299999997</v>
      </c>
      <c r="D22" s="77">
        <v>2507488</v>
      </c>
      <c r="E22" s="79">
        <f>Таблица2[[#This Row],[Начислено]]-Таблица2[[#This Row],[Оплачено]]</f>
        <v>1716862</v>
      </c>
      <c r="F22" s="83">
        <f>Таблица2[[#This Row],[Задолженность за 2018, всего тыс.руб.]]/Таблица2[[#This Row],[Население на 01.01.19]]</f>
        <v>0.68469400451766871</v>
      </c>
      <c r="G22" s="87">
        <f>Таблица2[[#This Row],[Начислено]]/Таблица2[[#This Row],[Население на 01.01.19]]</f>
        <v>15.282370763090391</v>
      </c>
      <c r="H22" s="87">
        <f>Таблица2[[#This Row],[Платежи на душу населения, тыс. руб.]]/12</f>
        <v>1.2735308969241992</v>
      </c>
      <c r="I22" s="91">
        <f>Таблица2[[#This Row],[Оплачено]]/Таблица2[[#This Row],[Начислено]]</f>
        <v>0.95519713432346998</v>
      </c>
      <c r="J22" s="103">
        <v>98.7</v>
      </c>
    </row>
    <row r="23" spans="1:10" x14ac:dyDescent="0.25">
      <c r="A23" s="71" t="s">
        <v>69</v>
      </c>
      <c r="B23" s="72">
        <v>36111283.299999997</v>
      </c>
      <c r="C23" s="68">
        <v>34757763.299999997</v>
      </c>
      <c r="D23" s="77">
        <v>2674283</v>
      </c>
      <c r="E23" s="79">
        <f>Таблица2[[#This Row],[Начислено]]-Таблица2[[#This Row],[Оплачено]]</f>
        <v>1353520</v>
      </c>
      <c r="F23" s="83">
        <f>Таблица2[[#This Row],[Задолженность за 2018, всего тыс.руб.]]/Таблица2[[#This Row],[Население на 01.01.19]]</f>
        <v>0.50612444531861434</v>
      </c>
      <c r="G23" s="87">
        <f>Таблица2[[#This Row],[Начислено]]/Таблица2[[#This Row],[Население на 01.01.19]]</f>
        <v>13.503164511758852</v>
      </c>
      <c r="H23" s="87">
        <f>Таблица2[[#This Row],[Платежи на душу населения, тыс. руб.]]/12</f>
        <v>1.1252637093132376</v>
      </c>
      <c r="I23" s="91">
        <f>Таблица2[[#This Row],[Оплачено]]/Таблица2[[#This Row],[Начислено]]</f>
        <v>0.9625180864176045</v>
      </c>
      <c r="J23" s="103">
        <v>77</v>
      </c>
    </row>
    <row r="24" spans="1:10" x14ac:dyDescent="0.25">
      <c r="A24" s="70" t="s">
        <v>55</v>
      </c>
      <c r="B24" s="61">
        <v>35914551.5</v>
      </c>
      <c r="C24" s="68">
        <v>33668536.200000003</v>
      </c>
      <c r="D24" s="77">
        <v>2440729</v>
      </c>
      <c r="E24" s="79">
        <f>Таблица2[[#This Row],[Начислено]]-Таблица2[[#This Row],[Оплачено]]</f>
        <v>2246015.299999997</v>
      </c>
      <c r="F24" s="83">
        <f>Таблица2[[#This Row],[Задолженность за 2018, всего тыс.руб.]]/Таблица2[[#This Row],[Население на 01.01.19]]</f>
        <v>0.92022313825090662</v>
      </c>
      <c r="G24" s="87">
        <f>Таблица2[[#This Row],[Начислено]]/Таблица2[[#This Row],[Население на 01.01.19]]</f>
        <v>14.714682170777666</v>
      </c>
      <c r="H24" s="87">
        <f>Таблица2[[#This Row],[Платежи на душу населения, тыс. руб.]]/12</f>
        <v>1.2262235142314721</v>
      </c>
      <c r="I24" s="91">
        <f>Таблица2[[#This Row],[Оплачено]]/Таблица2[[#This Row],[Начислено]]</f>
        <v>0.9374622484148244</v>
      </c>
      <c r="J24" s="103">
        <v>100</v>
      </c>
    </row>
    <row r="25" spans="1:10" x14ac:dyDescent="0.25">
      <c r="A25" s="71" t="s">
        <v>77</v>
      </c>
      <c r="B25" s="72">
        <v>34095888.700000003</v>
      </c>
      <c r="C25" s="68">
        <v>33250530.100000001</v>
      </c>
      <c r="D25" s="77">
        <v>1902719</v>
      </c>
      <c r="E25" s="79">
        <f>Таблица2[[#This Row],[Начислено]]-Таблица2[[#This Row],[Оплачено]]</f>
        <v>845358.60000000149</v>
      </c>
      <c r="F25" s="83">
        <f>Таблица2[[#This Row],[Задолженность за 2018, всего тыс.руб.]]/Таблица2[[#This Row],[Население на 01.01.19]]</f>
        <v>0.4442897768929629</v>
      </c>
      <c r="G25" s="87">
        <f>Таблица2[[#This Row],[Начислено]]/Таблица2[[#This Row],[Население на 01.01.19]]</f>
        <v>17.919560744387375</v>
      </c>
      <c r="H25" s="87">
        <f>Таблица2[[#This Row],[Платежи на душу населения, тыс. руб.]]/12</f>
        <v>1.493296728698948</v>
      </c>
      <c r="I25" s="91">
        <f>Таблица2[[#This Row],[Оплачено]]/Таблица2[[#This Row],[Начислено]]</f>
        <v>0.97520643595953549</v>
      </c>
      <c r="J25" s="103">
        <v>86</v>
      </c>
    </row>
    <row r="26" spans="1:10" x14ac:dyDescent="0.25">
      <c r="A26" s="71" t="s">
        <v>78</v>
      </c>
      <c r="B26" s="72">
        <v>33115163.100000001</v>
      </c>
      <c r="C26" s="68">
        <v>30970604</v>
      </c>
      <c r="D26" s="77">
        <v>1321496</v>
      </c>
      <c r="E26" s="79">
        <f>Таблица2[[#This Row],[Начислено]]-Таблица2[[#This Row],[Оплачено]]</f>
        <v>2144559.1000000015</v>
      </c>
      <c r="F26" s="83">
        <f>Таблица2[[#This Row],[Задолженность за 2018, всего тыс.руб.]]/Таблица2[[#This Row],[Население на 01.01.19]]</f>
        <v>1.6228267811631678</v>
      </c>
      <c r="G26" s="87">
        <f>Таблица2[[#This Row],[Начислено]]/Таблица2[[#This Row],[Население на 01.01.19]]</f>
        <v>25.058844748678773</v>
      </c>
      <c r="H26" s="87">
        <f>Таблица2[[#This Row],[Платежи на душу населения, тыс. руб.]]/12</f>
        <v>2.0882370623898976</v>
      </c>
      <c r="I26" s="91">
        <f>Таблица2[[#This Row],[Оплачено]]/Таблица2[[#This Row],[Начислено]]</f>
        <v>0.93523936169289168</v>
      </c>
      <c r="J26" s="103">
        <v>88.9</v>
      </c>
    </row>
    <row r="27" spans="1:10" x14ac:dyDescent="0.25">
      <c r="A27" s="71" t="s">
        <v>68</v>
      </c>
      <c r="B27" s="72">
        <v>32931643.699999999</v>
      </c>
      <c r="C27" s="68">
        <v>30632801.699999999</v>
      </c>
      <c r="D27" s="77">
        <v>2397832</v>
      </c>
      <c r="E27" s="79">
        <f>Таблица2[[#This Row],[Начислено]]-Таблица2[[#This Row],[Оплачено]]</f>
        <v>2298842</v>
      </c>
      <c r="F27" s="83">
        <f>Таблица2[[#This Row],[Задолженность за 2018, всего тыс.руб.]]/Таблица2[[#This Row],[Население на 01.01.19]]</f>
        <v>0.95871687424306629</v>
      </c>
      <c r="G27" s="87">
        <f>Таблица2[[#This Row],[Начислено]]/Таблица2[[#This Row],[Население на 01.01.19]]</f>
        <v>13.733924520149868</v>
      </c>
      <c r="H27" s="87">
        <f>Таблица2[[#This Row],[Платежи на душу населения, тыс. руб.]]/12</f>
        <v>1.144493710012489</v>
      </c>
      <c r="I27" s="91">
        <f>Таблица2[[#This Row],[Оплачено]]/Таблица2[[#This Row],[Начислено]]</f>
        <v>0.93019352386592236</v>
      </c>
      <c r="J27" s="103">
        <v>91.9</v>
      </c>
    </row>
    <row r="28" spans="1:10" x14ac:dyDescent="0.25">
      <c r="A28" s="70" t="s">
        <v>71</v>
      </c>
      <c r="B28" s="61">
        <v>31748541.600000001</v>
      </c>
      <c r="C28" s="68">
        <v>30505963</v>
      </c>
      <c r="D28" s="77">
        <v>1944225</v>
      </c>
      <c r="E28" s="79">
        <f>Таблица2[[#This Row],[Начислено]]-Таблица2[[#This Row],[Оплачено]]</f>
        <v>1242578.6000000015</v>
      </c>
      <c r="F28" s="83">
        <f>Таблица2[[#This Row],[Задолженность за 2018, всего тыс.руб.]]/Таблица2[[#This Row],[Население на 01.01.19]]</f>
        <v>0.63911255127364452</v>
      </c>
      <c r="G28" s="87">
        <f>Таблица2[[#This Row],[Начислено]]/Таблица2[[#This Row],[Население на 01.01.19]]</f>
        <v>16.329664313543958</v>
      </c>
      <c r="H28" s="87">
        <f>Таблица2[[#This Row],[Платежи на душу населения, тыс. руб.]]/12</f>
        <v>1.3608053594619964</v>
      </c>
      <c r="I28" s="91">
        <f>Таблица2[[#This Row],[Оплачено]]/Таблица2[[#This Row],[Начислено]]</f>
        <v>0.96086186837634135</v>
      </c>
      <c r="J28" s="103">
        <v>100</v>
      </c>
    </row>
    <row r="29" spans="1:10" x14ac:dyDescent="0.25">
      <c r="A29" s="71" t="s">
        <v>52</v>
      </c>
      <c r="B29" s="72">
        <v>30932124.300000001</v>
      </c>
      <c r="C29" s="68">
        <v>29478085.899999999</v>
      </c>
      <c r="D29" s="77">
        <v>1963007</v>
      </c>
      <c r="E29" s="79">
        <f>Таблица2[[#This Row],[Начислено]]-Таблица2[[#This Row],[Оплачено]]</f>
        <v>1454038.4000000022</v>
      </c>
      <c r="F29" s="83">
        <f>Таблица2[[#This Row],[Задолженность за 2018, всего тыс.руб.]]/Таблица2[[#This Row],[Население на 01.01.19]]</f>
        <v>0.7407199261133568</v>
      </c>
      <c r="G29" s="87">
        <f>Таблица2[[#This Row],[Начислено]]/Таблица2[[#This Row],[Население на 01.01.19]]</f>
        <v>15.7575211397616</v>
      </c>
      <c r="H29" s="87">
        <f>Таблица2[[#This Row],[Платежи на душу населения, тыс. руб.]]/12</f>
        <v>1.3131267616468001</v>
      </c>
      <c r="I29" s="91">
        <f>Таблица2[[#This Row],[Оплачено]]/Таблица2[[#This Row],[Начислено]]</f>
        <v>0.95299261098598387</v>
      </c>
      <c r="J29" s="103">
        <v>81.900000000000006</v>
      </c>
    </row>
    <row r="30" spans="1:10" x14ac:dyDescent="0.25">
      <c r="A30" s="71" t="s">
        <v>66</v>
      </c>
      <c r="B30" s="72">
        <v>29737084.300000001</v>
      </c>
      <c r="C30" s="68">
        <v>28494619.600000001</v>
      </c>
      <c r="D30" s="77">
        <v>2332511</v>
      </c>
      <c r="E30" s="79">
        <f>Таблица2[[#This Row],[Начислено]]-Таблица2[[#This Row],[Оплачено]]</f>
        <v>1242464.6999999993</v>
      </c>
      <c r="F30" s="83">
        <f>Таблица2[[#This Row],[Задолженность за 2018, всего тыс.руб.]]/Таблица2[[#This Row],[Население на 01.01.19]]</f>
        <v>0.53267260047219467</v>
      </c>
      <c r="G30" s="87">
        <f>Таблица2[[#This Row],[Начислено]]/Таблица2[[#This Row],[Население на 01.01.19]]</f>
        <v>12.748957796983595</v>
      </c>
      <c r="H30" s="87">
        <f>Таблица2[[#This Row],[Платежи на душу населения, тыс. руб.]]/12</f>
        <v>1.0624131497486329</v>
      </c>
      <c r="I30" s="91">
        <f>Таблица2[[#This Row],[Оплачено]]/Таблица2[[#This Row],[Начислено]]</f>
        <v>0.95821834153390761</v>
      </c>
      <c r="J30" s="103">
        <v>100</v>
      </c>
    </row>
    <row r="31" spans="1:10" x14ac:dyDescent="0.25">
      <c r="A31" s="71" t="s">
        <v>16</v>
      </c>
      <c r="B31" s="72">
        <v>28625987.5</v>
      </c>
      <c r="C31" s="68">
        <v>27744682.600000001</v>
      </c>
      <c r="D31" s="77">
        <v>1478814</v>
      </c>
      <c r="E31" s="79">
        <f>Таблица2[[#This Row],[Начислено]]-Таблица2[[#This Row],[Оплачено]]</f>
        <v>881304.89999999851</v>
      </c>
      <c r="F31" s="83">
        <f>Таблица2[[#This Row],[Задолженность за 2018, всего тыс.руб.]]/Таблица2[[#This Row],[Население на 01.01.19]]</f>
        <v>0.5959538522085932</v>
      </c>
      <c r="G31" s="87">
        <f>Таблица2[[#This Row],[Начислено]]/Таблица2[[#This Row],[Население на 01.01.19]]</f>
        <v>19.357395521005348</v>
      </c>
      <c r="H31" s="87">
        <f>Таблица2[[#This Row],[Платежи на душу населения, тыс. руб.]]/12</f>
        <v>1.6131162934171124</v>
      </c>
      <c r="I31" s="91">
        <f>Таблица2[[#This Row],[Оплачено]]/Таблица2[[#This Row],[Начислено]]</f>
        <v>0.9692131179754061</v>
      </c>
      <c r="J31" s="103">
        <v>100</v>
      </c>
    </row>
    <row r="32" spans="1:10" x14ac:dyDescent="0.25">
      <c r="A32" s="71" t="s">
        <v>26</v>
      </c>
      <c r="B32" s="72">
        <v>26954385.5</v>
      </c>
      <c r="C32" s="68">
        <v>24702237.699999999</v>
      </c>
      <c r="D32" s="77">
        <v>748078</v>
      </c>
      <c r="E32" s="79">
        <f>Таблица2[[#This Row],[Начислено]]-Таблица2[[#This Row],[Оплачено]]</f>
        <v>2252147.8000000007</v>
      </c>
      <c r="F32" s="83">
        <f>Таблица2[[#This Row],[Задолженность за 2018, всего тыс.руб.]]/Таблица2[[#This Row],[Население на 01.01.19]]</f>
        <v>3.010578843382643</v>
      </c>
      <c r="G32" s="87">
        <f>Таблица2[[#This Row],[Начислено]]/Таблица2[[#This Row],[Население на 01.01.19]]</f>
        <v>36.031517435347652</v>
      </c>
      <c r="H32" s="87">
        <f>Таблица2[[#This Row],[Платежи на душу населения, тыс. руб.]]/12</f>
        <v>3.0026264529456377</v>
      </c>
      <c r="I32" s="91">
        <f>Таблица2[[#This Row],[Оплачено]]/Таблица2[[#This Row],[Начислено]]</f>
        <v>0.91644596015739255</v>
      </c>
      <c r="J32" s="103">
        <v>99.1</v>
      </c>
    </row>
    <row r="33" spans="1:10" x14ac:dyDescent="0.25">
      <c r="A33" s="70" t="s">
        <v>3</v>
      </c>
      <c r="B33" s="61">
        <v>26595427.699999999</v>
      </c>
      <c r="C33" s="68">
        <v>25224902.899999999</v>
      </c>
      <c r="D33" s="77">
        <v>1365825</v>
      </c>
      <c r="E33" s="79">
        <f>Таблица2[[#This Row],[Начислено]]-Таблица2[[#This Row],[Оплачено]]</f>
        <v>1370524.8000000007</v>
      </c>
      <c r="F33" s="83">
        <f>Таблица2[[#This Row],[Задолженность за 2018, всего тыс.руб.]]/Таблица2[[#This Row],[Население на 01.01.19]]</f>
        <v>1.0034409971994953</v>
      </c>
      <c r="G33" s="87">
        <f>Таблица2[[#This Row],[Начислено]]/Таблица2[[#This Row],[Население на 01.01.19]]</f>
        <v>19.472060988779674</v>
      </c>
      <c r="H33" s="87">
        <f>Таблица2[[#This Row],[Платежи на душу населения, тыс. руб.]]/12</f>
        <v>1.6226717490649729</v>
      </c>
      <c r="I33" s="91">
        <f>Таблица2[[#This Row],[Оплачено]]/Таблица2[[#This Row],[Начислено]]</f>
        <v>0.94846765333275684</v>
      </c>
      <c r="J33" s="103">
        <v>100</v>
      </c>
    </row>
    <row r="34" spans="1:10" x14ac:dyDescent="0.25">
      <c r="A34" s="70" t="s">
        <v>17</v>
      </c>
      <c r="B34" s="61">
        <v>25153223.300000001</v>
      </c>
      <c r="C34" s="68">
        <v>24057379.600000001</v>
      </c>
      <c r="D34" s="77">
        <v>1259612</v>
      </c>
      <c r="E34" s="79">
        <f>Таблица2[[#This Row],[Начислено]]-Таблица2[[#This Row],[Оплачено]]</f>
        <v>1095843.6999999993</v>
      </c>
      <c r="F34" s="83">
        <f>Таблица2[[#This Row],[Задолженность за 2018, всего тыс.руб.]]/Таблица2[[#This Row],[Население на 01.01.19]]</f>
        <v>0.86998512240277104</v>
      </c>
      <c r="G34" s="87">
        <f>Таблица2[[#This Row],[Начислено]]/Таблица2[[#This Row],[Население на 01.01.19]]</f>
        <v>19.969024826692664</v>
      </c>
      <c r="H34" s="87">
        <f>Таблица2[[#This Row],[Платежи на душу населения, тыс. руб.]]/12</f>
        <v>1.6640854022243887</v>
      </c>
      <c r="I34" s="91">
        <f>Таблица2[[#This Row],[Оплачено]]/Таблица2[[#This Row],[Начислено]]</f>
        <v>0.95643326952852203</v>
      </c>
      <c r="J34" s="103">
        <v>95.5</v>
      </c>
    </row>
    <row r="35" spans="1:10" x14ac:dyDescent="0.25">
      <c r="A35" s="70" t="s">
        <v>1</v>
      </c>
      <c r="B35" s="61">
        <v>24510940.899999999</v>
      </c>
      <c r="C35" s="68">
        <v>24265910.300000001</v>
      </c>
      <c r="D35" s="77">
        <v>1547418</v>
      </c>
      <c r="E35" s="79">
        <f>Таблица2[[#This Row],[Начислено]]-Таблица2[[#This Row],[Оплачено]]</f>
        <v>245030.59999999776</v>
      </c>
      <c r="F35" s="83">
        <f>Таблица2[[#This Row],[Задолженность за 2018, всего тыс.руб.]]/Таблица2[[#This Row],[Население на 01.01.19]]</f>
        <v>0.15834803524322308</v>
      </c>
      <c r="G35" s="87">
        <f>Таблица2[[#This Row],[Начислено]]/Таблица2[[#This Row],[Население на 01.01.19]]</f>
        <v>15.839896459780098</v>
      </c>
      <c r="H35" s="87">
        <f>Таблица2[[#This Row],[Платежи на душу населения, тыс. руб.]]/12</f>
        <v>1.3199913716483416</v>
      </c>
      <c r="I35" s="91">
        <f>Таблица2[[#This Row],[Оплачено]]/Таблица2[[#This Row],[Начислено]]</f>
        <v>0.99000321525804835</v>
      </c>
      <c r="J35" s="103">
        <v>99</v>
      </c>
    </row>
    <row r="36" spans="1:10" x14ac:dyDescent="0.25">
      <c r="A36" s="71" t="s">
        <v>20</v>
      </c>
      <c r="B36" s="72">
        <v>22592869.899999999</v>
      </c>
      <c r="C36" s="68">
        <v>21261580.100000001</v>
      </c>
      <c r="D36" s="77">
        <v>1144119</v>
      </c>
      <c r="E36" s="79">
        <f>Таблица2[[#This Row],[Начислено]]-Таблица2[[#This Row],[Оплачено]]</f>
        <v>1331289.799999997</v>
      </c>
      <c r="F36" s="83">
        <f>Таблица2[[#This Row],[Задолженность за 2018, всего тыс.руб.]]/Таблица2[[#This Row],[Население на 01.01.19]]</f>
        <v>1.1635938219713133</v>
      </c>
      <c r="G36" s="87">
        <f>Таблица2[[#This Row],[Начислено]]/Таблица2[[#This Row],[Население на 01.01.19]]</f>
        <v>19.746958052440348</v>
      </c>
      <c r="H36" s="87">
        <f>Таблица2[[#This Row],[Платежи на душу населения, тыс. руб.]]/12</f>
        <v>1.6455798377033624</v>
      </c>
      <c r="I36" s="91">
        <f>Таблица2[[#This Row],[Оплачено]]/Таблица2[[#This Row],[Начислено]]</f>
        <v>0.94107478129637723</v>
      </c>
      <c r="J36" s="103">
        <v>80.7</v>
      </c>
    </row>
    <row r="37" spans="1:10" x14ac:dyDescent="0.25">
      <c r="A37" s="71" t="s">
        <v>15</v>
      </c>
      <c r="B37" s="72">
        <v>22407515</v>
      </c>
      <c r="C37" s="68">
        <v>21027508.899999999</v>
      </c>
      <c r="D37" s="77">
        <v>1269650</v>
      </c>
      <c r="E37" s="79">
        <f>Таблица2[[#This Row],[Начислено]]-Таблица2[[#This Row],[Оплачено]]</f>
        <v>1380006.1000000015</v>
      </c>
      <c r="F37" s="83">
        <f>Таблица2[[#This Row],[Задолженность за 2018, всего тыс.руб.]]/Таблица2[[#This Row],[Население на 01.01.19]]</f>
        <v>1.0869185208522045</v>
      </c>
      <c r="G37" s="87">
        <f>Таблица2[[#This Row],[Начислено]]/Таблица2[[#This Row],[Население на 01.01.19]]</f>
        <v>17.648576379317134</v>
      </c>
      <c r="H37" s="87">
        <f>Таблица2[[#This Row],[Платежи на душу населения, тыс. руб.]]/12</f>
        <v>1.4707146982764279</v>
      </c>
      <c r="I37" s="91">
        <f>Таблица2[[#This Row],[Оплачено]]/Таблица2[[#This Row],[Начислено]]</f>
        <v>0.9384132466273033</v>
      </c>
      <c r="J37" s="103">
        <v>98.8</v>
      </c>
    </row>
    <row r="38" spans="1:10" x14ac:dyDescent="0.25">
      <c r="A38" s="71" t="s">
        <v>47</v>
      </c>
      <c r="B38" s="72">
        <v>21850717.300000001</v>
      </c>
      <c r="C38" s="68">
        <v>21179072.600000001</v>
      </c>
      <c r="D38" s="77">
        <v>1507390</v>
      </c>
      <c r="E38" s="79">
        <f>Таблица2[[#This Row],[Начислено]]-Таблица2[[#This Row],[Оплачено]]</f>
        <v>671644.69999999925</v>
      </c>
      <c r="F38" s="83">
        <f>Таблица2[[#This Row],[Задолженность за 2018, всего тыс.руб.]]/Таблица2[[#This Row],[Население на 01.01.19]]</f>
        <v>0.44556796847531116</v>
      </c>
      <c r="G38" s="87">
        <f>Таблица2[[#This Row],[Начислено]]/Таблица2[[#This Row],[Население на 01.01.19]]</f>
        <v>14.495729240607938</v>
      </c>
      <c r="H38" s="87">
        <f>Таблица2[[#This Row],[Платежи на душу населения, тыс. руб.]]/12</f>
        <v>1.2079774367173282</v>
      </c>
      <c r="I38" s="91">
        <f>Таблица2[[#This Row],[Оплачено]]/Таблица2[[#This Row],[Начислено]]</f>
        <v>0.96926212120276711</v>
      </c>
      <c r="J38" s="103">
        <v>100</v>
      </c>
    </row>
    <row r="39" spans="1:10" x14ac:dyDescent="0.25">
      <c r="A39" s="70" t="s">
        <v>22</v>
      </c>
      <c r="B39" s="61">
        <v>21360771.800000001</v>
      </c>
      <c r="C39" s="68">
        <v>20146661.399999999</v>
      </c>
      <c r="D39" s="77">
        <v>1100290</v>
      </c>
      <c r="E39" s="79">
        <f>Таблица2[[#This Row],[Начислено]]-Таблица2[[#This Row],[Оплачено]]</f>
        <v>1214110.4000000022</v>
      </c>
      <c r="F39" s="83">
        <f>Таблица2[[#This Row],[Задолженность за 2018, всего тыс.руб.]]/Таблица2[[#This Row],[Население на 01.01.19]]</f>
        <v>1.1034458188295833</v>
      </c>
      <c r="G39" s="87">
        <f>Таблица2[[#This Row],[Начислено]]/Таблица2[[#This Row],[Население на 01.01.19]]</f>
        <v>19.413765280062531</v>
      </c>
      <c r="H39" s="87">
        <f>Таблица2[[#This Row],[Платежи на душу населения, тыс. руб.]]/12</f>
        <v>1.6178137733385443</v>
      </c>
      <c r="I39" s="91">
        <f>Таблица2[[#This Row],[Оплачено]]/Таблица2[[#This Row],[Начислено]]</f>
        <v>0.94316167920486838</v>
      </c>
      <c r="J39" s="103">
        <v>82.8</v>
      </c>
    </row>
    <row r="40" spans="1:10" x14ac:dyDescent="0.25">
      <c r="A40" s="70" t="s">
        <v>56</v>
      </c>
      <c r="B40" s="61">
        <v>20907478.699999999</v>
      </c>
      <c r="C40" s="68">
        <v>19746690.800000001</v>
      </c>
      <c r="D40" s="77">
        <v>1238424</v>
      </c>
      <c r="E40" s="79">
        <f>Таблица2[[#This Row],[Начислено]]-Таблица2[[#This Row],[Оплачено]]</f>
        <v>1160787.8999999985</v>
      </c>
      <c r="F40" s="83">
        <f>Таблица2[[#This Row],[Задолженность за 2018, всего тыс.руб.]]/Таблица2[[#This Row],[Население на 01.01.19]]</f>
        <v>0.93731056568671034</v>
      </c>
      <c r="G40" s="87">
        <f>Таблица2[[#This Row],[Начислено]]/Таблица2[[#This Row],[Население на 01.01.19]]</f>
        <v>16.882326812141883</v>
      </c>
      <c r="H40" s="87">
        <f>Таблица2[[#This Row],[Платежи на душу населения, тыс. руб.]]/12</f>
        <v>1.4068605676784902</v>
      </c>
      <c r="I40" s="91">
        <f>Таблица2[[#This Row],[Оплачено]]/Таблица2[[#This Row],[Начислено]]</f>
        <v>0.94447977603344402</v>
      </c>
      <c r="J40" s="103">
        <v>100</v>
      </c>
    </row>
    <row r="41" spans="1:10" x14ac:dyDescent="0.25">
      <c r="A41" s="71" t="s">
        <v>19</v>
      </c>
      <c r="B41" s="72">
        <v>20778214.699999999</v>
      </c>
      <c r="C41" s="68">
        <v>18388245.199999999</v>
      </c>
      <c r="D41" s="77">
        <v>830138</v>
      </c>
      <c r="E41" s="79">
        <f>Таблица2[[#This Row],[Начислено]]-Таблица2[[#This Row],[Оплачено]]</f>
        <v>2389969.5</v>
      </c>
      <c r="F41" s="83">
        <f>Таблица2[[#This Row],[Задолженность за 2018, всего тыс.руб.]]/Таблица2[[#This Row],[Население на 01.01.19]]</f>
        <v>2.8790026477525426</v>
      </c>
      <c r="G41" s="87">
        <f>Таблица2[[#This Row],[Начислено]]/Таблица2[[#This Row],[Население на 01.01.19]]</f>
        <v>25.029832027927885</v>
      </c>
      <c r="H41" s="87">
        <f>Таблица2[[#This Row],[Платежи на душу населения, тыс. руб.]]/12</f>
        <v>2.0858193356606569</v>
      </c>
      <c r="I41" s="91">
        <f>Таблица2[[#This Row],[Оплачено]]/Таблица2[[#This Row],[Начислено]]</f>
        <v>0.88497714868640764</v>
      </c>
      <c r="J41" s="103">
        <v>100</v>
      </c>
    </row>
    <row r="42" spans="1:10" x14ac:dyDescent="0.25">
      <c r="A42" s="71" t="s">
        <v>75</v>
      </c>
      <c r="B42" s="72">
        <v>20511955.100000001</v>
      </c>
      <c r="C42" s="68">
        <v>18857294.100000001</v>
      </c>
      <c r="D42" s="77">
        <v>966997</v>
      </c>
      <c r="E42" s="79">
        <f>Таблица2[[#This Row],[Начислено]]-Таблица2[[#This Row],[Оплачено]]</f>
        <v>1654661</v>
      </c>
      <c r="F42" s="83">
        <f>Таблица2[[#This Row],[Задолженность за 2018, всего тыс.руб.]]/Таблица2[[#This Row],[Население на 01.01.19]]</f>
        <v>1.7111335402281496</v>
      </c>
      <c r="G42" s="87">
        <f>Таблица2[[#This Row],[Начислено]]/Таблица2[[#This Row],[Население на 01.01.19]]</f>
        <v>21.212015238930423</v>
      </c>
      <c r="H42" s="87">
        <f>Таблица2[[#This Row],[Платежи на душу населения, тыс. руб.]]/12</f>
        <v>1.7676679365775352</v>
      </c>
      <c r="I42" s="91">
        <f>Таблица2[[#This Row],[Оплачено]]/Таблица2[[#This Row],[Начислено]]</f>
        <v>0.91933187295247154</v>
      </c>
      <c r="J42" s="103">
        <v>45.5</v>
      </c>
    </row>
    <row r="43" spans="1:10" x14ac:dyDescent="0.25">
      <c r="A43" s="70" t="s">
        <v>50</v>
      </c>
      <c r="B43" s="61">
        <v>20437649.100000001</v>
      </c>
      <c r="C43" s="68">
        <v>19268457.399999999</v>
      </c>
      <c r="D43" s="77">
        <v>1272133</v>
      </c>
      <c r="E43" s="79">
        <f>Таблица2[[#This Row],[Начислено]]-Таблица2[[#This Row],[Оплачено]]</f>
        <v>1169191.700000003</v>
      </c>
      <c r="F43" s="83">
        <f>Таблица2[[#This Row],[Задолженность за 2018, всего тыс.руб.]]/Таблица2[[#This Row],[Население на 01.01.19]]</f>
        <v>0.91907976603075536</v>
      </c>
      <c r="G43" s="87">
        <f>Таблица2[[#This Row],[Начислено]]/Таблица2[[#This Row],[Население на 01.01.19]]</f>
        <v>16.065654377333189</v>
      </c>
      <c r="H43" s="87">
        <f>Таблица2[[#This Row],[Платежи на душу населения, тыс. руб.]]/12</f>
        <v>1.3388045314444323</v>
      </c>
      <c r="I43" s="91">
        <f>Таблица2[[#This Row],[Оплачено]]/Таблица2[[#This Row],[Начислено]]</f>
        <v>0.94279226077915179</v>
      </c>
      <c r="J43" s="103">
        <v>97.6</v>
      </c>
    </row>
    <row r="44" spans="1:10" x14ac:dyDescent="0.25">
      <c r="A44" s="71" t="s">
        <v>12</v>
      </c>
      <c r="B44" s="72">
        <v>20372846.300000001</v>
      </c>
      <c r="C44" s="68">
        <v>19836388.600000001</v>
      </c>
      <c r="D44" s="77">
        <v>1114149</v>
      </c>
      <c r="E44" s="79">
        <f>Таблица2[[#This Row],[Начислено]]-Таблица2[[#This Row],[Оплачено]]</f>
        <v>536457.69999999925</v>
      </c>
      <c r="F44" s="83">
        <f>Таблица2[[#This Row],[Задолженность за 2018, всего тыс.руб.]]/Таблица2[[#This Row],[Население на 01.01.19]]</f>
        <v>0.48149547322665037</v>
      </c>
      <c r="G44" s="87">
        <f>Таблица2[[#This Row],[Начислено]]/Таблица2[[#This Row],[Население на 01.01.19]]</f>
        <v>18.285567100989187</v>
      </c>
      <c r="H44" s="87">
        <f>Таблица2[[#This Row],[Платежи на душу населения, тыс. руб.]]/12</f>
        <v>1.5237972584157655</v>
      </c>
      <c r="I44" s="91">
        <f>Таблица2[[#This Row],[Оплачено]]/Таблица2[[#This Row],[Начислено]]</f>
        <v>0.97366800435734902</v>
      </c>
      <c r="J44" s="103">
        <v>100</v>
      </c>
    </row>
    <row r="45" spans="1:10" x14ac:dyDescent="0.25">
      <c r="A45" s="70" t="s">
        <v>31</v>
      </c>
      <c r="B45" s="61">
        <v>19841714.5</v>
      </c>
      <c r="C45" s="68">
        <v>18811122.100000001</v>
      </c>
      <c r="D45" s="77">
        <v>1911816</v>
      </c>
      <c r="E45" s="79">
        <f>Таблица2[[#This Row],[Начислено]]-Таблица2[[#This Row],[Оплачено]]</f>
        <v>1030592.3999999985</v>
      </c>
      <c r="F45" s="83">
        <f>Таблица2[[#This Row],[Задолженность за 2018, всего тыс.руб.]]/Таблица2[[#This Row],[Население на 01.01.19]]</f>
        <v>0.53906463801955762</v>
      </c>
      <c r="G45" s="87">
        <f>Таблица2[[#This Row],[Начислено]]/Таблица2[[#This Row],[Население на 01.01.19]]</f>
        <v>10.378464507044612</v>
      </c>
      <c r="H45" s="87">
        <f>Таблица2[[#This Row],[Платежи на душу населения, тыс. руб.]]/12</f>
        <v>0.86487204225371761</v>
      </c>
      <c r="I45" s="91">
        <f>Таблица2[[#This Row],[Оплачено]]/Таблица2[[#This Row],[Начислено]]</f>
        <v>0.94805930707248109</v>
      </c>
      <c r="J45" s="103">
        <v>93.3</v>
      </c>
    </row>
    <row r="46" spans="1:10" x14ac:dyDescent="0.25">
      <c r="A46" s="70" t="s">
        <v>23</v>
      </c>
      <c r="B46" s="61">
        <v>19405953.899999999</v>
      </c>
      <c r="C46" s="68">
        <v>18739389.5</v>
      </c>
      <c r="D46" s="77">
        <v>1167719</v>
      </c>
      <c r="E46" s="79">
        <f>Таблица2[[#This Row],[Начислено]]-Таблица2[[#This Row],[Оплачено]]</f>
        <v>666564.39999999851</v>
      </c>
      <c r="F46" s="83">
        <f>Таблица2[[#This Row],[Задолженность за 2018, всего тыс.руб.]]/Таблица2[[#This Row],[Население на 01.01.19]]</f>
        <v>0.57082602920736791</v>
      </c>
      <c r="G46" s="87">
        <f>Таблица2[[#This Row],[Начислено]]/Таблица2[[#This Row],[Население на 01.01.19]]</f>
        <v>16.618684717813103</v>
      </c>
      <c r="H46" s="87">
        <f>Таблица2[[#This Row],[Платежи на душу населения, тыс. руб.]]/12</f>
        <v>1.3848903931510919</v>
      </c>
      <c r="I46" s="91">
        <f>Таблица2[[#This Row],[Оплачено]]/Таблица2[[#This Row],[Начислено]]</f>
        <v>0.96565155191881613</v>
      </c>
      <c r="J46" s="103">
        <v>100</v>
      </c>
    </row>
    <row r="47" spans="1:10" x14ac:dyDescent="0.25">
      <c r="A47" s="71" t="s">
        <v>9</v>
      </c>
      <c r="B47" s="72">
        <v>18133735.5</v>
      </c>
      <c r="C47" s="68">
        <v>17685761.199999999</v>
      </c>
      <c r="D47" s="77">
        <v>1144055</v>
      </c>
      <c r="E47" s="79">
        <f>Таблица2[[#This Row],[Начислено]]-Таблица2[[#This Row],[Оплачено]]</f>
        <v>447974.30000000075</v>
      </c>
      <c r="F47" s="83">
        <f>Таблица2[[#This Row],[Задолженность за 2018, всего тыс.руб.]]/Таблица2[[#This Row],[Население на 01.01.19]]</f>
        <v>0.39156710123202182</v>
      </c>
      <c r="G47" s="87">
        <f>Таблица2[[#This Row],[Начислено]]/Таблица2[[#This Row],[Население на 01.01.19]]</f>
        <v>15.850405356385838</v>
      </c>
      <c r="H47" s="87">
        <f>Таблица2[[#This Row],[Платежи на душу населения, тыс. руб.]]/12</f>
        <v>1.3208671130321532</v>
      </c>
      <c r="I47" s="91">
        <f>Таблица2[[#This Row],[Оплачено]]/Таблица2[[#This Row],[Начислено]]</f>
        <v>0.97529608281757496</v>
      </c>
      <c r="J47" s="103">
        <v>100</v>
      </c>
    </row>
    <row r="48" spans="1:10" x14ac:dyDescent="0.25">
      <c r="A48" s="70" t="s">
        <v>6</v>
      </c>
      <c r="B48" s="61">
        <v>17658772.300000001</v>
      </c>
      <c r="C48" s="68">
        <v>17196019.399999999</v>
      </c>
      <c r="D48" s="77">
        <v>1009377</v>
      </c>
      <c r="E48" s="79">
        <f>Таблица2[[#This Row],[Начислено]]-Таблица2[[#This Row],[Оплачено]]</f>
        <v>462752.90000000224</v>
      </c>
      <c r="F48" s="83">
        <f>Таблица2[[#This Row],[Задолженность за 2018, всего тыс.руб.]]/Таблица2[[#This Row],[Население на 01.01.19]]</f>
        <v>0.45845397705713747</v>
      </c>
      <c r="G48" s="87">
        <f>Таблица2[[#This Row],[Начислено]]/Таблица2[[#This Row],[Население на 01.01.19]]</f>
        <v>17.494724270515377</v>
      </c>
      <c r="H48" s="87">
        <f>Таблица2[[#This Row],[Платежи на душу населения, тыс. руб.]]/12</f>
        <v>1.4578936892096148</v>
      </c>
      <c r="I48" s="91">
        <f>Таблица2[[#This Row],[Оплачено]]/Таблица2[[#This Row],[Начислено]]</f>
        <v>0.97379472977291848</v>
      </c>
      <c r="J48" s="103">
        <v>100</v>
      </c>
    </row>
    <row r="49" spans="1:10" x14ac:dyDescent="0.25">
      <c r="A49" s="70" t="s">
        <v>72</v>
      </c>
      <c r="B49" s="61">
        <v>17539526.5</v>
      </c>
      <c r="C49" s="68">
        <v>16328668.1</v>
      </c>
      <c r="D49" s="77">
        <v>1077442</v>
      </c>
      <c r="E49" s="79">
        <f>Таблица2[[#This Row],[Начислено]]-Таблица2[[#This Row],[Оплачено]]</f>
        <v>1210858.4000000004</v>
      </c>
      <c r="F49" s="83">
        <f>Таблица2[[#This Row],[Задолженность за 2018, всего тыс.руб.]]/Таблица2[[#This Row],[Население на 01.01.19]]</f>
        <v>1.1238269902231399</v>
      </c>
      <c r="G49" s="87">
        <f>Таблица2[[#This Row],[Начислено]]/Таблица2[[#This Row],[Население на 01.01.19]]</f>
        <v>16.278859094039401</v>
      </c>
      <c r="H49" s="87">
        <f>Таблица2[[#This Row],[Платежи на душу населения, тыс. руб.]]/12</f>
        <v>1.3565715911699501</v>
      </c>
      <c r="I49" s="91">
        <f>Таблица2[[#This Row],[Оплачено]]/Таблица2[[#This Row],[Начислено]]</f>
        <v>0.93096402003782708</v>
      </c>
      <c r="J49" s="103">
        <v>98.9</v>
      </c>
    </row>
    <row r="50" spans="1:10" x14ac:dyDescent="0.25">
      <c r="A50" s="71" t="s">
        <v>24</v>
      </c>
      <c r="B50" s="72">
        <v>17532969.600000001</v>
      </c>
      <c r="C50" s="68">
        <v>16164345.6</v>
      </c>
      <c r="D50" s="77">
        <v>1002122</v>
      </c>
      <c r="E50" s="79">
        <f>Таблица2[[#This Row],[Начислено]]-Таблица2[[#This Row],[Оплачено]]</f>
        <v>1368624.0000000019</v>
      </c>
      <c r="F50" s="83">
        <f>Таблица2[[#This Row],[Задолженность за 2018, всего тыс.руб.]]/Таблица2[[#This Row],[Население на 01.01.19]]</f>
        <v>1.3657259295774384</v>
      </c>
      <c r="G50" s="87">
        <f>Таблица2[[#This Row],[Начислено]]/Таблица2[[#This Row],[Население на 01.01.19]]</f>
        <v>17.495843420262204</v>
      </c>
      <c r="H50" s="87">
        <f>Таблица2[[#This Row],[Платежи на душу населения, тыс. руб.]]/12</f>
        <v>1.4579869516885171</v>
      </c>
      <c r="I50" s="91">
        <f>Таблица2[[#This Row],[Оплачено]]/Таблица2[[#This Row],[Начислено]]</f>
        <v>0.92193997758371737</v>
      </c>
      <c r="J50" s="103">
        <v>99.7</v>
      </c>
    </row>
    <row r="51" spans="1:10" x14ac:dyDescent="0.25">
      <c r="A51" s="70" t="s">
        <v>5</v>
      </c>
      <c r="B51" s="61">
        <v>17332006</v>
      </c>
      <c r="C51" s="68">
        <v>16565824.1</v>
      </c>
      <c r="D51" s="77">
        <v>1004192</v>
      </c>
      <c r="E51" s="79">
        <f>Таблица2[[#This Row],[Начислено]]-Таблица2[[#This Row],[Оплачено]]</f>
        <v>766181.90000000037</v>
      </c>
      <c r="F51" s="83">
        <f>Таблица2[[#This Row],[Задолженность за 2018, всего тыс.руб.]]/Таблица2[[#This Row],[Население на 01.01.19]]</f>
        <v>0.76298347328001059</v>
      </c>
      <c r="G51" s="87">
        <f>Таблица2[[#This Row],[Начислено]]/Таблица2[[#This Row],[Население на 01.01.19]]</f>
        <v>17.25965353239221</v>
      </c>
      <c r="H51" s="87">
        <f>Таблица2[[#This Row],[Платежи на душу населения, тыс. руб.]]/12</f>
        <v>1.4383044610326843</v>
      </c>
      <c r="I51" s="91">
        <f>Таблица2[[#This Row],[Оплачено]]/Таблица2[[#This Row],[Начислено]]</f>
        <v>0.95579381290313425</v>
      </c>
      <c r="J51" s="103">
        <v>95.2</v>
      </c>
    </row>
    <row r="52" spans="1:10" x14ac:dyDescent="0.25">
      <c r="A52" s="71" t="s">
        <v>53</v>
      </c>
      <c r="B52" s="72">
        <v>17040819</v>
      </c>
      <c r="C52" s="68">
        <v>16014882.1</v>
      </c>
      <c r="D52" s="77">
        <v>1318122</v>
      </c>
      <c r="E52" s="79">
        <f>Таблица2[[#This Row],[Начислено]]-Таблица2[[#This Row],[Оплачено]]</f>
        <v>1025936.9000000004</v>
      </c>
      <c r="F52" s="83">
        <f>Таблица2[[#This Row],[Задолженность за 2018, всего тыс.руб.]]/Таблица2[[#This Row],[Население на 01.01.19]]</f>
        <v>0.77833227880272116</v>
      </c>
      <c r="G52" s="87">
        <f>Таблица2[[#This Row],[Начислено]]/Таблица2[[#This Row],[Население на 01.01.19]]</f>
        <v>12.928104530536627</v>
      </c>
      <c r="H52" s="87">
        <f>Таблица2[[#This Row],[Платежи на душу населения, тыс. руб.]]/12</f>
        <v>1.0773420442113857</v>
      </c>
      <c r="I52" s="91">
        <f>Таблица2[[#This Row],[Оплачено]]/Таблица2[[#This Row],[Начислено]]</f>
        <v>0.93979532908600227</v>
      </c>
      <c r="J52" s="103">
        <v>100</v>
      </c>
    </row>
    <row r="53" spans="1:10" x14ac:dyDescent="0.25">
      <c r="A53" s="71" t="s">
        <v>36</v>
      </c>
      <c r="B53" s="72">
        <v>16932594.100000001</v>
      </c>
      <c r="C53" s="68">
        <v>10313938.699999999</v>
      </c>
      <c r="D53" s="77">
        <v>3085738</v>
      </c>
      <c r="E53" s="79">
        <f>Таблица2[[#This Row],[Начислено]]-Таблица2[[#This Row],[Оплачено]]</f>
        <v>6618655.4000000022</v>
      </c>
      <c r="F53" s="83">
        <f>Таблица2[[#This Row],[Задолженность за 2018, всего тыс.руб.]]/Таблица2[[#This Row],[Население на 01.01.19]]</f>
        <v>2.1449181362772869</v>
      </c>
      <c r="G53" s="87">
        <f>Таблица2[[#This Row],[Начислено]]/Таблица2[[#This Row],[Население на 01.01.19]]</f>
        <v>5.4873725831551488</v>
      </c>
      <c r="H53" s="87">
        <f>Таблица2[[#This Row],[Платежи на душу населения, тыс. руб.]]/12</f>
        <v>0.4572810485962624</v>
      </c>
      <c r="I53" s="91">
        <f>Таблица2[[#This Row],[Оплачено]]/Таблица2[[#This Row],[Начислено]]</f>
        <v>0.60911745944468121</v>
      </c>
      <c r="J53" s="103">
        <v>100</v>
      </c>
    </row>
    <row r="54" spans="1:10" x14ac:dyDescent="0.25">
      <c r="A54" s="71" t="s">
        <v>2</v>
      </c>
      <c r="B54" s="72">
        <v>16843860.199999999</v>
      </c>
      <c r="C54" s="68">
        <v>16321797.699999999</v>
      </c>
      <c r="D54" s="77">
        <v>1200228</v>
      </c>
      <c r="E54" s="79">
        <f>Таблица2[[#This Row],[Начислено]]-Таблица2[[#This Row],[Оплачено]]</f>
        <v>522062.5</v>
      </c>
      <c r="F54" s="83">
        <f>Таблица2[[#This Row],[Задолженность за 2018, всего тыс.руб.]]/Таблица2[[#This Row],[Население на 01.01.19]]</f>
        <v>0.43496943913989677</v>
      </c>
      <c r="G54" s="87">
        <f>Таблица2[[#This Row],[Начислено]]/Таблица2[[#This Row],[Население на 01.01.19]]</f>
        <v>14.033883728758202</v>
      </c>
      <c r="H54" s="87">
        <f>Таблица2[[#This Row],[Платежи на душу населения, тыс. руб.]]/12</f>
        <v>1.1694903107298502</v>
      </c>
      <c r="I54" s="91">
        <f>Таблица2[[#This Row],[Оплачено]]/Таблица2[[#This Row],[Начислено]]</f>
        <v>0.96900576864203614</v>
      </c>
      <c r="J54" s="103">
        <v>99.8</v>
      </c>
    </row>
    <row r="55" spans="1:10" x14ac:dyDescent="0.25">
      <c r="A55" s="71" t="s">
        <v>48</v>
      </c>
      <c r="B55" s="72">
        <v>16423127.699999999</v>
      </c>
      <c r="C55" s="68">
        <v>15761365.199999999</v>
      </c>
      <c r="D55" s="77">
        <v>1223395</v>
      </c>
      <c r="E55" s="79">
        <f>Таблица2[[#This Row],[Начислено]]-Таблица2[[#This Row],[Оплачено]]</f>
        <v>661762.5</v>
      </c>
      <c r="F55" s="83">
        <f>Таблица2[[#This Row],[Задолженность за 2018, всего тыс.руб.]]/Таблица2[[#This Row],[Население на 01.01.19]]</f>
        <v>0.54092300524360493</v>
      </c>
      <c r="G55" s="87">
        <f>Таблица2[[#This Row],[Начислено]]/Таблица2[[#This Row],[Население на 01.01.19]]</f>
        <v>13.424223329341709</v>
      </c>
      <c r="H55" s="87">
        <f>Таблица2[[#This Row],[Платежи на душу населения, тыс. руб.]]/12</f>
        <v>1.1186852774451423</v>
      </c>
      <c r="I55" s="91">
        <f>Таблица2[[#This Row],[Оплачено]]/Таблица2[[#This Row],[Начислено]]</f>
        <v>0.95970545245166672</v>
      </c>
      <c r="J55" s="103">
        <v>100</v>
      </c>
    </row>
    <row r="56" spans="1:10" x14ac:dyDescent="0.25">
      <c r="A56" s="70" t="s">
        <v>13</v>
      </c>
      <c r="B56" s="61">
        <v>16363661.9</v>
      </c>
      <c r="C56" s="68">
        <v>15226464.699999999</v>
      </c>
      <c r="D56" s="77">
        <v>942363</v>
      </c>
      <c r="E56" s="79">
        <f>Таблица2[[#This Row],[Начислено]]-Таблица2[[#This Row],[Оплачено]]</f>
        <v>1137197.2000000011</v>
      </c>
      <c r="F56" s="83">
        <f>Таблица2[[#This Row],[Задолженность за 2018, всего тыс.руб.]]/Таблица2[[#This Row],[Население на 01.01.19]]</f>
        <v>1.2067506894901445</v>
      </c>
      <c r="G56" s="87">
        <f>Таблица2[[#This Row],[Начислено]]/Таблица2[[#This Row],[Население на 01.01.19]]</f>
        <v>17.364499561209428</v>
      </c>
      <c r="H56" s="87">
        <f>Таблица2[[#This Row],[Платежи на душу населения, тыс. руб.]]/12</f>
        <v>1.4470416301007856</v>
      </c>
      <c r="I56" s="91">
        <f>Таблица2[[#This Row],[Оплачено]]/Таблица2[[#This Row],[Начислено]]</f>
        <v>0.93050472400679451</v>
      </c>
      <c r="J56" s="103">
        <v>97</v>
      </c>
    </row>
    <row r="57" spans="1:10" x14ac:dyDescent="0.25">
      <c r="A57" s="73" t="s">
        <v>79</v>
      </c>
      <c r="B57" s="74">
        <v>16037995.9</v>
      </c>
      <c r="C57" s="68">
        <v>15114476.300000001</v>
      </c>
      <c r="D57" s="77">
        <v>793194</v>
      </c>
      <c r="E57" s="79">
        <f>Таблица2[[#This Row],[Начислено]]-Таблица2[[#This Row],[Оплачено]]</f>
        <v>923519.59999999963</v>
      </c>
      <c r="F57" s="83">
        <f>Таблица2[[#This Row],[Задолженность за 2018, всего тыс.руб.]]/Таблица2[[#This Row],[Население на 01.01.19]]</f>
        <v>1.1643048232840889</v>
      </c>
      <c r="G57" s="87">
        <f>Таблица2[[#This Row],[Начислено]]/Таблица2[[#This Row],[Население на 01.01.19]]</f>
        <v>20.219512376543445</v>
      </c>
      <c r="H57" s="87">
        <f>Таблица2[[#This Row],[Платежи на душу населения, тыс. руб.]]/12</f>
        <v>1.6849593647119538</v>
      </c>
      <c r="I57" s="91">
        <f>Таблица2[[#This Row],[Оплачено]]/Таблица2[[#This Row],[Начислено]]</f>
        <v>0.94241677041456284</v>
      </c>
      <c r="J57" s="103">
        <v>94.6</v>
      </c>
    </row>
    <row r="58" spans="1:10" x14ac:dyDescent="0.25">
      <c r="A58" s="71" t="s">
        <v>8</v>
      </c>
      <c r="B58" s="72">
        <v>15334581.6</v>
      </c>
      <c r="C58" s="68">
        <v>15009754.199999999</v>
      </c>
      <c r="D58" s="77">
        <v>1107041</v>
      </c>
      <c r="E58" s="79">
        <f>Таблица2[[#This Row],[Начислено]]-Таблица2[[#This Row],[Оплачено]]</f>
        <v>324827.40000000037</v>
      </c>
      <c r="F58" s="83">
        <f>Таблица2[[#This Row],[Задолженность за 2018, всего тыс.руб.]]/Таблица2[[#This Row],[Население на 01.01.19]]</f>
        <v>0.29341948491519315</v>
      </c>
      <c r="G58" s="87">
        <f>Таблица2[[#This Row],[Начислено]]/Таблица2[[#This Row],[Население на 01.01.19]]</f>
        <v>13.85186420376481</v>
      </c>
      <c r="H58" s="87">
        <f>Таблица2[[#This Row],[Платежи на душу населения, тыс. руб.]]/12</f>
        <v>1.1543220169804009</v>
      </c>
      <c r="I58" s="91">
        <f>Таблица2[[#This Row],[Оплачено]]/Таблица2[[#This Row],[Начислено]]</f>
        <v>0.97881732880145877</v>
      </c>
      <c r="J58" s="103">
        <v>99.1</v>
      </c>
    </row>
    <row r="59" spans="1:10" x14ac:dyDescent="0.25">
      <c r="A59" s="70" t="s">
        <v>14</v>
      </c>
      <c r="B59" s="61">
        <v>14559202.6</v>
      </c>
      <c r="C59" s="68">
        <v>13988822.699999999</v>
      </c>
      <c r="D59" s="77">
        <v>1015981</v>
      </c>
      <c r="E59" s="79">
        <f>Таблица2[[#This Row],[Начислено]]-Таблица2[[#This Row],[Оплачено]]</f>
        <v>570379.90000000037</v>
      </c>
      <c r="F59" s="83">
        <f>Таблица2[[#This Row],[Задолженность за 2018, всего тыс.руб.]]/Таблица2[[#This Row],[Население на 01.01.19]]</f>
        <v>0.561408038142446</v>
      </c>
      <c r="G59" s="87">
        <f>Таблица2[[#This Row],[Начислено]]/Таблица2[[#This Row],[Население на 01.01.19]]</f>
        <v>14.330191804768003</v>
      </c>
      <c r="H59" s="87">
        <f>Таблица2[[#This Row],[Платежи на душу населения, тыс. руб.]]/12</f>
        <v>1.1941826503973336</v>
      </c>
      <c r="I59" s="91">
        <f>Таблица2[[#This Row],[Оплачено]]/Таблица2[[#This Row],[Начислено]]</f>
        <v>0.96082341075465216</v>
      </c>
      <c r="J59" s="103">
        <v>100</v>
      </c>
    </row>
    <row r="60" spans="1:10" x14ac:dyDescent="0.25">
      <c r="A60" s="70" t="s">
        <v>18</v>
      </c>
      <c r="B60" s="61">
        <v>13533837</v>
      </c>
      <c r="C60" s="68">
        <v>12699831.699999999</v>
      </c>
      <c r="D60" s="77">
        <v>618056</v>
      </c>
      <c r="E60" s="79">
        <f>Таблица2[[#This Row],[Начислено]]-Таблица2[[#This Row],[Оплачено]]</f>
        <v>834005.30000000075</v>
      </c>
      <c r="F60" s="83">
        <f>Таблица2[[#This Row],[Задолженность за 2018, всего тыс.руб.]]/Таблица2[[#This Row],[Население на 01.01.19]]</f>
        <v>1.3494008633521895</v>
      </c>
      <c r="G60" s="87">
        <f>Таблица2[[#This Row],[Начислено]]/Таблица2[[#This Row],[Население на 01.01.19]]</f>
        <v>21.897428388366102</v>
      </c>
      <c r="H60" s="87">
        <f>Таблица2[[#This Row],[Платежи на душу населения, тыс. руб.]]/12</f>
        <v>1.8247856990305085</v>
      </c>
      <c r="I60" s="91">
        <f>Таблица2[[#This Row],[Оплачено]]/Таблица2[[#This Row],[Начислено]]</f>
        <v>0.9383762860451178</v>
      </c>
      <c r="J60" s="103">
        <v>98</v>
      </c>
    </row>
    <row r="61" spans="1:10" x14ac:dyDescent="0.25">
      <c r="A61" s="71" t="s">
        <v>61</v>
      </c>
      <c r="B61" s="72">
        <v>13142589.9</v>
      </c>
      <c r="C61" s="68">
        <v>12232326.199999999</v>
      </c>
      <c r="D61" s="77">
        <v>541479</v>
      </c>
      <c r="E61" s="79">
        <f>Таблица2[[#This Row],[Начислено]]-Таблица2[[#This Row],[Оплачено]]</f>
        <v>910263.70000000112</v>
      </c>
      <c r="F61" s="83">
        <f>Таблица2[[#This Row],[Задолженность за 2018, всего тыс.руб.]]/Таблица2[[#This Row],[Население на 01.01.19]]</f>
        <v>1.6810692566101384</v>
      </c>
      <c r="G61" s="87">
        <f>Таблица2[[#This Row],[Начислено]]/Таблица2[[#This Row],[Население на 01.01.19]]</f>
        <v>24.271652086230493</v>
      </c>
      <c r="H61" s="87">
        <f>Таблица2[[#This Row],[Платежи на душу населения, тыс. руб.]]/12</f>
        <v>2.0226376738525409</v>
      </c>
      <c r="I61" s="91">
        <f>Таблица2[[#This Row],[Оплачено]]/Таблица2[[#This Row],[Начислено]]</f>
        <v>0.9307393971107627</v>
      </c>
      <c r="J61" s="103">
        <v>47.8</v>
      </c>
    </row>
    <row r="62" spans="1:10" x14ac:dyDescent="0.25">
      <c r="A62" s="71" t="s">
        <v>76</v>
      </c>
      <c r="B62" s="72">
        <v>12916588.699999999</v>
      </c>
      <c r="C62" s="68">
        <v>12006684.699999999</v>
      </c>
      <c r="D62" s="77">
        <v>314722</v>
      </c>
      <c r="E62" s="79">
        <f>Таблица2[[#This Row],[Начислено]]-Таблица2[[#This Row],[Оплачено]]</f>
        <v>909904</v>
      </c>
      <c r="F62" s="83">
        <f>Таблица2[[#This Row],[Задолженность за 2018, всего тыс.руб.]]/Таблица2[[#This Row],[Население на 01.01.19]]</f>
        <v>2.891135668939572</v>
      </c>
      <c r="G62" s="87">
        <f>Таблица2[[#This Row],[Начислено]]/Таблица2[[#This Row],[Население на 01.01.19]]</f>
        <v>41.04126403619702</v>
      </c>
      <c r="H62" s="87">
        <f>Таблица2[[#This Row],[Платежи на душу населения, тыс. руб.]]/12</f>
        <v>3.4201053363497516</v>
      </c>
      <c r="I62" s="91">
        <f>Таблица2[[#This Row],[Оплачено]]/Таблица2[[#This Row],[Начислено]]</f>
        <v>0.92955539414210808</v>
      </c>
      <c r="J62" s="103">
        <v>66.5</v>
      </c>
    </row>
    <row r="63" spans="1:10" x14ac:dyDescent="0.25">
      <c r="A63" s="71" t="s">
        <v>81</v>
      </c>
      <c r="B63" s="72">
        <v>12231447.199999999</v>
      </c>
      <c r="C63" s="68">
        <v>11817563.9</v>
      </c>
      <c r="D63" s="77">
        <v>489638</v>
      </c>
      <c r="E63" s="79">
        <f>Таблица2[[#This Row],[Начислено]]-Таблица2[[#This Row],[Оплачено]]</f>
        <v>413883.29999999888</v>
      </c>
      <c r="F63" s="83">
        <f>Таблица2[[#This Row],[Задолженность за 2018, всего тыс.руб.]]/Таблица2[[#This Row],[Население на 01.01.19]]</f>
        <v>0.8452842712371158</v>
      </c>
      <c r="G63" s="87">
        <f>Таблица2[[#This Row],[Начислено]]/Таблица2[[#This Row],[Население на 01.01.19]]</f>
        <v>24.980592192599428</v>
      </c>
      <c r="H63" s="87">
        <f>Таблица2[[#This Row],[Платежи на душу населения, тыс. руб.]]/12</f>
        <v>2.0817160160499522</v>
      </c>
      <c r="I63" s="91">
        <f>Таблица2[[#This Row],[Оплачено]]/Таблица2[[#This Row],[Начислено]]</f>
        <v>0.9661623605749613</v>
      </c>
      <c r="J63" s="103">
        <v>77.900000000000006</v>
      </c>
    </row>
    <row r="64" spans="1:10" x14ac:dyDescent="0.25">
      <c r="A64" s="71" t="s">
        <v>74</v>
      </c>
      <c r="B64" s="72">
        <v>12208710.5</v>
      </c>
      <c r="C64" s="68">
        <v>11479120.300000001</v>
      </c>
      <c r="D64" s="77">
        <v>1065785</v>
      </c>
      <c r="E64" s="79">
        <f>Таблица2[[#This Row],[Начислено]]-Таблица2[[#This Row],[Оплачено]]</f>
        <v>729590.19999999925</v>
      </c>
      <c r="F64" s="83">
        <f>Таблица2[[#This Row],[Задолженность за 2018, всего тыс.руб.]]/Таблица2[[#This Row],[Население на 01.01.19]]</f>
        <v>0.68455664134886418</v>
      </c>
      <c r="G64" s="87">
        <f>Таблица2[[#This Row],[Начислено]]/Таблица2[[#This Row],[Население на 01.01.19]]</f>
        <v>11.455134478342254</v>
      </c>
      <c r="H64" s="87">
        <f>Таблица2[[#This Row],[Платежи на душу населения, тыс. руб.]]/12</f>
        <v>0.9545945398618545</v>
      </c>
      <c r="I64" s="91">
        <f>Таблица2[[#This Row],[Оплачено]]/Таблица2[[#This Row],[Начислено]]</f>
        <v>0.94024019162384109</v>
      </c>
      <c r="J64" s="103">
        <v>80.8</v>
      </c>
    </row>
    <row r="65" spans="1:10" x14ac:dyDescent="0.25">
      <c r="A65" s="71" t="s">
        <v>33</v>
      </c>
      <c r="B65" s="72">
        <v>11898164.4</v>
      </c>
      <c r="C65" s="68">
        <v>12140197.5</v>
      </c>
      <c r="D65" s="77">
        <v>1014065</v>
      </c>
      <c r="E65" s="79">
        <f>Таблица2[[#This Row],[Начислено]]-Таблица2[[#This Row],[Оплачено]]</f>
        <v>-242033.09999999963</v>
      </c>
      <c r="F65" s="83">
        <f>Таблица2[[#This Row],[Задолженность за 2018, всего тыс.руб.]]/Таблица2[[#This Row],[Население на 01.01.19]]</f>
        <v>-0.23867612036703725</v>
      </c>
      <c r="G65" s="87">
        <f>Таблица2[[#This Row],[Начислено]]/Таблица2[[#This Row],[Население на 01.01.19]]</f>
        <v>11.733137816609389</v>
      </c>
      <c r="H65" s="87">
        <f>Таблица2[[#This Row],[Платежи на душу населения, тыс. руб.]]/12</f>
        <v>0.97776148471744906</v>
      </c>
      <c r="I65" s="91">
        <f>Таблица2[[#This Row],[Оплачено]]/Таблица2[[#This Row],[Начислено]]</f>
        <v>1.020342053770916</v>
      </c>
      <c r="J65" s="103">
        <v>100</v>
      </c>
    </row>
    <row r="66" spans="1:10" x14ac:dyDescent="0.25">
      <c r="A66" s="70" t="s">
        <v>27</v>
      </c>
      <c r="B66" s="61">
        <v>11534436</v>
      </c>
      <c r="C66" s="68">
        <v>11146721.5</v>
      </c>
      <c r="D66" s="77">
        <v>600301</v>
      </c>
      <c r="E66" s="79">
        <f>Таблица2[[#This Row],[Начислено]]-Таблица2[[#This Row],[Оплачено]]</f>
        <v>387714.5</v>
      </c>
      <c r="F66" s="83">
        <f>Таблица2[[#This Row],[Задолженность за 2018, всего тыс.руб.]]/Таблица2[[#This Row],[Население на 01.01.19]]</f>
        <v>0.64586682347688906</v>
      </c>
      <c r="G66" s="87">
        <f>Таблица2[[#This Row],[Начислено]]/Таблица2[[#This Row],[Население на 01.01.19]]</f>
        <v>19.214420765582599</v>
      </c>
      <c r="H66" s="87">
        <f>Таблица2[[#This Row],[Платежи на душу населения, тыс. руб.]]/12</f>
        <v>1.6012017304652166</v>
      </c>
      <c r="I66" s="91">
        <f>Таблица2[[#This Row],[Оплачено]]/Таблица2[[#This Row],[Начислено]]</f>
        <v>0.96638634953629288</v>
      </c>
      <c r="J66" s="103">
        <v>88.6</v>
      </c>
    </row>
    <row r="67" spans="1:10" x14ac:dyDescent="0.25">
      <c r="A67" s="70" t="s">
        <v>11</v>
      </c>
      <c r="B67" s="61">
        <v>11462608</v>
      </c>
      <c r="C67" s="68">
        <v>11180102.800000001</v>
      </c>
      <c r="D67" s="77">
        <v>739465</v>
      </c>
      <c r="E67" s="79">
        <f>Таблица2[[#This Row],[Начислено]]-Таблица2[[#This Row],[Оплачено]]</f>
        <v>282505.19999999925</v>
      </c>
      <c r="F67" s="83">
        <f>Таблица2[[#This Row],[Задолженность за 2018, всего тыс.руб.]]/Таблица2[[#This Row],[Население на 01.01.19]]</f>
        <v>0.38203998836996916</v>
      </c>
      <c r="G67" s="87">
        <f>Таблица2[[#This Row],[Начислено]]/Таблица2[[#This Row],[Население на 01.01.19]]</f>
        <v>15.501217772308358</v>
      </c>
      <c r="H67" s="87">
        <f>Таблица2[[#This Row],[Платежи на душу населения, тыс. руб.]]/12</f>
        <v>1.2917681476923633</v>
      </c>
      <c r="I67" s="91">
        <f>Таблица2[[#This Row],[Оплачено]]/Таблица2[[#This Row],[Начислено]]</f>
        <v>0.97535419513604593</v>
      </c>
      <c r="J67" s="103">
        <v>100</v>
      </c>
    </row>
    <row r="68" spans="1:10" x14ac:dyDescent="0.25">
      <c r="A68" s="70" t="s">
        <v>45</v>
      </c>
      <c r="B68" s="61">
        <v>11004949.800000001</v>
      </c>
      <c r="C68" s="68">
        <v>10430381</v>
      </c>
      <c r="D68" s="77">
        <v>795502</v>
      </c>
      <c r="E68" s="79">
        <f>Таблица2[[#This Row],[Начислено]]-Таблица2[[#This Row],[Оплачено]]</f>
        <v>574568.80000000075</v>
      </c>
      <c r="F68" s="83">
        <f>Таблица2[[#This Row],[Задолженность за 2018, всего тыс.руб.]]/Таблица2[[#This Row],[Население на 01.01.19]]</f>
        <v>0.72227197417479871</v>
      </c>
      <c r="G68" s="87">
        <f>Таблица2[[#This Row],[Начислено]]/Таблица2[[#This Row],[Население на 01.01.19]]</f>
        <v>13.833968739236358</v>
      </c>
      <c r="H68" s="87">
        <f>Таблица2[[#This Row],[Платежи на душу населения, тыс. руб.]]/12</f>
        <v>1.1528307282696966</v>
      </c>
      <c r="I68" s="91">
        <f>Таблица2[[#This Row],[Оплачено]]/Таблица2[[#This Row],[Начислено]]</f>
        <v>0.94778996629316736</v>
      </c>
      <c r="J68" s="103">
        <v>100</v>
      </c>
    </row>
    <row r="69" spans="1:10" x14ac:dyDescent="0.25">
      <c r="A69" s="70" t="s">
        <v>57</v>
      </c>
      <c r="B69" s="61">
        <v>10609281.300000001</v>
      </c>
      <c r="C69" s="68">
        <v>10246963.300000001</v>
      </c>
      <c r="D69" s="77">
        <v>834718</v>
      </c>
      <c r="E69" s="79">
        <f>Таблица2[[#This Row],[Начислено]]-Таблица2[[#This Row],[Оплачено]]</f>
        <v>362318</v>
      </c>
      <c r="F69" s="83">
        <f>Таблица2[[#This Row],[Задолженность за 2018, всего тыс.руб.]]/Таблица2[[#This Row],[Население на 01.01.19]]</f>
        <v>0.43406036529702247</v>
      </c>
      <c r="G69" s="87">
        <f>Таблица2[[#This Row],[Начислено]]/Таблица2[[#This Row],[Население на 01.01.19]]</f>
        <v>12.710018593105696</v>
      </c>
      <c r="H69" s="87">
        <f>Таблица2[[#This Row],[Платежи на душу населения, тыс. руб.]]/12</f>
        <v>1.0591682160921414</v>
      </c>
      <c r="I69" s="91">
        <f>Таблица2[[#This Row],[Оплачено]]/Таблица2[[#This Row],[Начислено]]</f>
        <v>0.96584895906191115</v>
      </c>
      <c r="J69" s="103">
        <v>100</v>
      </c>
    </row>
    <row r="70" spans="1:10" x14ac:dyDescent="0.25">
      <c r="A70" s="71" t="s">
        <v>7</v>
      </c>
      <c r="B70" s="72">
        <v>10332089.9</v>
      </c>
      <c r="C70" s="68">
        <v>10046004.199999999</v>
      </c>
      <c r="D70" s="77">
        <v>637296</v>
      </c>
      <c r="E70" s="79">
        <f>Таблица2[[#This Row],[Начислено]]-Таблица2[[#This Row],[Оплачено]]</f>
        <v>286085.70000000112</v>
      </c>
      <c r="F70" s="83">
        <f>Таблица2[[#This Row],[Задолженность за 2018, всего тыс.руб.]]/Таблица2[[#This Row],[Население на 01.01.19]]</f>
        <v>0.44890553212322237</v>
      </c>
      <c r="G70" s="87">
        <f>Таблица2[[#This Row],[Начислено]]/Таблица2[[#This Row],[Население на 01.01.19]]</f>
        <v>16.212387807235572</v>
      </c>
      <c r="H70" s="87">
        <f>Таблица2[[#This Row],[Платежи на душу населения, тыс. руб.]]/12</f>
        <v>1.351032317269631</v>
      </c>
      <c r="I70" s="91">
        <f>Таблица2[[#This Row],[Оплачено]]/Таблица2[[#This Row],[Начислено]]</f>
        <v>0.97231095521149102</v>
      </c>
      <c r="J70" s="103">
        <v>100</v>
      </c>
    </row>
    <row r="71" spans="1:10" x14ac:dyDescent="0.25">
      <c r="A71" s="70" t="s">
        <v>73</v>
      </c>
      <c r="B71" s="61">
        <v>10131557.9</v>
      </c>
      <c r="C71" s="68">
        <v>9750801.6999999993</v>
      </c>
      <c r="D71" s="77">
        <v>983276</v>
      </c>
      <c r="E71" s="79">
        <f>Таблица2[[#This Row],[Начислено]]-Таблица2[[#This Row],[Оплачено]]</f>
        <v>380756.20000000112</v>
      </c>
      <c r="F71" s="83">
        <f>Таблица2[[#This Row],[Задолженность за 2018, всего тыс.руб.]]/Таблица2[[#This Row],[Население на 01.01.19]]</f>
        <v>0.38723227252572129</v>
      </c>
      <c r="G71" s="87">
        <f>Таблица2[[#This Row],[Начислено]]/Таблица2[[#This Row],[Население на 01.01.19]]</f>
        <v>10.303879988934948</v>
      </c>
      <c r="H71" s="87">
        <f>Таблица2[[#This Row],[Платежи на душу населения, тыс. руб.]]/12</f>
        <v>0.858656665744579</v>
      </c>
      <c r="I71" s="91">
        <f>Таблица2[[#This Row],[Оплачено]]/Таблица2[[#This Row],[Начислено]]</f>
        <v>0.96241879050012624</v>
      </c>
      <c r="J71" s="103">
        <v>100</v>
      </c>
    </row>
    <row r="72" spans="1:10" x14ac:dyDescent="0.25">
      <c r="A72" s="70" t="s">
        <v>28</v>
      </c>
      <c r="B72" s="61">
        <v>10012903.4</v>
      </c>
      <c r="C72" s="68">
        <v>9370034.1999999993</v>
      </c>
      <c r="D72" s="77">
        <v>629651</v>
      </c>
      <c r="E72" s="79">
        <f>Таблица2[[#This Row],[Начислено]]-Таблица2[[#This Row],[Оплачено]]</f>
        <v>642869.20000000112</v>
      </c>
      <c r="F72" s="83">
        <f>Таблица2[[#This Row],[Задолженность за 2018, всего тыс.руб.]]/Таблица2[[#This Row],[Население на 01.01.19]]</f>
        <v>1.02099289924101</v>
      </c>
      <c r="G72" s="87">
        <f>Таблица2[[#This Row],[Начислено]]/Таблица2[[#This Row],[Население на 01.01.19]]</f>
        <v>15.902306833468066</v>
      </c>
      <c r="H72" s="87">
        <f>Таблица2[[#This Row],[Платежи на душу населения, тыс. руб.]]/12</f>
        <v>1.3251922361223387</v>
      </c>
      <c r="I72" s="91">
        <f>Таблица2[[#This Row],[Оплачено]]/Таблица2[[#This Row],[Начислено]]</f>
        <v>0.93579592508602438</v>
      </c>
      <c r="J72" s="103">
        <v>98.8</v>
      </c>
    </row>
    <row r="73" spans="1:10" x14ac:dyDescent="0.25">
      <c r="A73" s="71" t="s">
        <v>44</v>
      </c>
      <c r="B73" s="72">
        <v>9478815.5999999996</v>
      </c>
      <c r="C73" s="68">
        <v>9268107.4000000004</v>
      </c>
      <c r="D73" s="77">
        <v>680397</v>
      </c>
      <c r="E73" s="79">
        <f>Таблица2[[#This Row],[Начислено]]-Таблица2[[#This Row],[Оплачено]]</f>
        <v>210708.19999999925</v>
      </c>
      <c r="F73" s="83">
        <f>Таблица2[[#This Row],[Задолженность за 2018, всего тыс.руб.]]/Таблица2[[#This Row],[Население на 01.01.19]]</f>
        <v>0.30968419907789019</v>
      </c>
      <c r="G73" s="87">
        <f>Таблица2[[#This Row],[Начислено]]/Таблица2[[#This Row],[Население на 01.01.19]]</f>
        <v>13.931301284397197</v>
      </c>
      <c r="H73" s="87">
        <f>Таблица2[[#This Row],[Платежи на душу населения, тыс. руб.]]/12</f>
        <v>1.1609417736997665</v>
      </c>
      <c r="I73" s="91">
        <f>Таблица2[[#This Row],[Оплачено]]/Таблица2[[#This Row],[Начислено]]</f>
        <v>0.97777061935881537</v>
      </c>
      <c r="J73" s="103">
        <v>94.9</v>
      </c>
    </row>
    <row r="74" spans="1:10" x14ac:dyDescent="0.25">
      <c r="A74" s="70" t="s">
        <v>41</v>
      </c>
      <c r="B74" s="61">
        <v>9346106.8000000007</v>
      </c>
      <c r="C74" s="68">
        <v>7168387</v>
      </c>
      <c r="D74" s="77">
        <v>1456951</v>
      </c>
      <c r="E74" s="79">
        <f>Таблица2[[#This Row],[Начислено]]-Таблица2[[#This Row],[Оплачено]]</f>
        <v>2177719.8000000007</v>
      </c>
      <c r="F74" s="83">
        <f>Таблица2[[#This Row],[Задолженность за 2018, всего тыс.руб.]]/Таблица2[[#This Row],[Население на 01.01.19]]</f>
        <v>1.4947103917702111</v>
      </c>
      <c r="G74" s="87">
        <f>Таблица2[[#This Row],[Начислено]]/Таблица2[[#This Row],[Население на 01.01.19]]</f>
        <v>6.4148394832770634</v>
      </c>
      <c r="H74" s="87">
        <f>Таблица2[[#This Row],[Платежи на душу населения, тыс. руб.]]/12</f>
        <v>0.53456995693975529</v>
      </c>
      <c r="I74" s="91">
        <f>Таблица2[[#This Row],[Оплачено]]/Таблица2[[#This Row],[Начислено]]</f>
        <v>0.76699177030589882</v>
      </c>
      <c r="J74" s="103">
        <v>100</v>
      </c>
    </row>
    <row r="75" spans="1:10" x14ac:dyDescent="0.25">
      <c r="A75" s="70" t="s">
        <v>38</v>
      </c>
      <c r="B75" s="61">
        <v>8711346.5999999996</v>
      </c>
      <c r="C75" s="68">
        <v>6489077.2000000002</v>
      </c>
      <c r="D75" s="77">
        <v>866310</v>
      </c>
      <c r="E75" s="79">
        <f>Таблица2[[#This Row],[Начислено]]-Таблица2[[#This Row],[Оплачено]]</f>
        <v>2222269.3999999994</v>
      </c>
      <c r="F75" s="83">
        <f>Таблица2[[#This Row],[Задолженность за 2018, всего тыс.руб.]]/Таблица2[[#This Row],[Население на 01.01.19]]</f>
        <v>2.5652126836813607</v>
      </c>
      <c r="G75" s="87">
        <f>Таблица2[[#This Row],[Начислено]]/Таблица2[[#This Row],[Население на 01.01.19]]</f>
        <v>10.05569207327631</v>
      </c>
      <c r="H75" s="87">
        <f>Таблица2[[#This Row],[Платежи на душу населения, тыс. руб.]]/12</f>
        <v>0.83797433943969246</v>
      </c>
      <c r="I75" s="91">
        <f>Таблица2[[#This Row],[Оплачено]]/Таблица2[[#This Row],[Начислено]]</f>
        <v>0.74489943954244686</v>
      </c>
      <c r="J75" s="103">
        <v>100</v>
      </c>
    </row>
    <row r="76" spans="1:10" x14ac:dyDescent="0.25">
      <c r="A76" s="70" t="s">
        <v>40</v>
      </c>
      <c r="B76" s="61">
        <v>7810279.5999999996</v>
      </c>
      <c r="C76" s="68">
        <v>6253785.2999999998</v>
      </c>
      <c r="D76" s="77">
        <v>699312</v>
      </c>
      <c r="E76" s="79">
        <f>Таблица2[[#This Row],[Начислено]]-Таблица2[[#This Row],[Оплачено]]</f>
        <v>1556494.2999999998</v>
      </c>
      <c r="F76" s="83">
        <f>Таблица2[[#This Row],[Задолженность за 2018, всего тыс.руб.]]/Таблица2[[#This Row],[Население на 01.01.19]]</f>
        <v>2.2257508808657649</v>
      </c>
      <c r="G76" s="87">
        <f>Таблица2[[#This Row],[Начислено]]/Таблица2[[#This Row],[Население на 01.01.19]]</f>
        <v>11.168519344727388</v>
      </c>
      <c r="H76" s="87">
        <f>Таблица2[[#This Row],[Платежи на душу населения, тыс. руб.]]/12</f>
        <v>0.93070994539394902</v>
      </c>
      <c r="I76" s="91">
        <f>Таблица2[[#This Row],[Оплачено]]/Таблица2[[#This Row],[Начислено]]</f>
        <v>0.80071208974388064</v>
      </c>
      <c r="J76" s="103">
        <v>99.9</v>
      </c>
    </row>
    <row r="77" spans="1:10" x14ac:dyDescent="0.25">
      <c r="A77" s="71" t="s">
        <v>65</v>
      </c>
      <c r="B77" s="72">
        <v>6514540.4000000004</v>
      </c>
      <c r="C77" s="68">
        <v>6042321.9000000004</v>
      </c>
      <c r="D77" s="77">
        <v>536167</v>
      </c>
      <c r="E77" s="79">
        <f>Таблица2[[#This Row],[Начислено]]-Таблица2[[#This Row],[Оплачено]]</f>
        <v>472218.5</v>
      </c>
      <c r="F77" s="83">
        <f>Таблица2[[#This Row],[Задолженность за 2018, всего тыс.руб.]]/Таблица2[[#This Row],[Население на 01.01.19]]</f>
        <v>0.88073025755035284</v>
      </c>
      <c r="G77" s="87">
        <f>Таблица2[[#This Row],[Начислено]]/Таблица2[[#This Row],[Население на 01.01.19]]</f>
        <v>12.150207677831721</v>
      </c>
      <c r="H77" s="87">
        <f>Таблица2[[#This Row],[Платежи на душу населения, тыс. руб.]]/12</f>
        <v>1.0125173064859767</v>
      </c>
      <c r="I77" s="91">
        <f>Таблица2[[#This Row],[Оплачено]]/Таблица2[[#This Row],[Начислено]]</f>
        <v>0.92751315196387452</v>
      </c>
      <c r="J77" s="103">
        <v>95.4</v>
      </c>
    </row>
    <row r="78" spans="1:10" x14ac:dyDescent="0.25">
      <c r="A78" s="71" t="s">
        <v>111</v>
      </c>
      <c r="B78" s="72">
        <v>6315536.2999999998</v>
      </c>
      <c r="C78" s="68">
        <v>5951796.0999999996</v>
      </c>
      <c r="D78" s="77">
        <v>443211</v>
      </c>
      <c r="E78" s="79">
        <f>Таблица2[[#This Row],[Начислено]]-Таблица2[[#This Row],[Оплачено]]</f>
        <v>363740.20000000019</v>
      </c>
      <c r="F78" s="83">
        <f>Таблица2[[#This Row],[Задолженность за 2018, всего тыс.руб.]]/Таблица2[[#This Row],[Население на 01.01.19]]</f>
        <v>0.82069307846601325</v>
      </c>
      <c r="G78" s="87">
        <f>Таблица2[[#This Row],[Начислено]]/Таблица2[[#This Row],[Население на 01.01.19]]</f>
        <v>14.249502607110383</v>
      </c>
      <c r="H78" s="87">
        <f>Таблица2[[#This Row],[Платежи на душу населения, тыс. руб.]]/12</f>
        <v>1.1874585505925319</v>
      </c>
      <c r="I78" s="91">
        <f>Таблица2[[#This Row],[Оплачено]]/Таблица2[[#This Row],[Начислено]]</f>
        <v>0.9424054929428558</v>
      </c>
      <c r="J78" s="103">
        <v>94.3</v>
      </c>
    </row>
    <row r="79" spans="1:10" x14ac:dyDescent="0.25">
      <c r="A79" s="70" t="s">
        <v>80</v>
      </c>
      <c r="B79" s="61">
        <v>5950353.9000000004</v>
      </c>
      <c r="C79" s="68">
        <v>5564970.7000000002</v>
      </c>
      <c r="D79" s="77">
        <v>141231</v>
      </c>
      <c r="E79" s="79">
        <f>Таблица2[[#This Row],[Начислено]]-Таблица2[[#This Row],[Оплачено]]</f>
        <v>385383.20000000019</v>
      </c>
      <c r="F79" s="83">
        <f>Таблица2[[#This Row],[Задолженность за 2018, всего тыс.руб.]]/Таблица2[[#This Row],[Население на 01.01.19]]</f>
        <v>2.7287436894166306</v>
      </c>
      <c r="G79" s="87">
        <f>Таблица2[[#This Row],[Начислено]]/Таблица2[[#This Row],[Население на 01.01.19]]</f>
        <v>42.132066614270244</v>
      </c>
      <c r="H79" s="87">
        <f>Таблица2[[#This Row],[Платежи на душу населения, тыс. руб.]]/12</f>
        <v>3.5110055511891871</v>
      </c>
      <c r="I79" s="91">
        <f>Таблица2[[#This Row],[Оплачено]]/Таблица2[[#This Row],[Начислено]]</f>
        <v>0.93523356652786649</v>
      </c>
      <c r="J79" s="103">
        <v>60.7</v>
      </c>
    </row>
    <row r="80" spans="1:10" x14ac:dyDescent="0.25">
      <c r="A80" s="71" t="s">
        <v>29</v>
      </c>
      <c r="B80" s="72">
        <v>5268162.0999999996</v>
      </c>
      <c r="C80" s="68">
        <v>4973885.9000000004</v>
      </c>
      <c r="D80" s="77">
        <v>454762</v>
      </c>
      <c r="E80" s="79">
        <f>Таблица2[[#This Row],[Начислено]]-Таблица2[[#This Row],[Оплачено]]</f>
        <v>294276.19999999925</v>
      </c>
      <c r="F80" s="83">
        <f>Таблица2[[#This Row],[Задолженность за 2018, всего тыс.руб.]]/Таблица2[[#This Row],[Население на 01.01.19]]</f>
        <v>0.64709936186400629</v>
      </c>
      <c r="G80" s="87">
        <f>Таблица2[[#This Row],[Начислено]]/Таблица2[[#This Row],[Население на 01.01.19]]</f>
        <v>11.584437793835017</v>
      </c>
      <c r="H80" s="87">
        <f>Таблица2[[#This Row],[Платежи на душу населения, тыс. руб.]]/12</f>
        <v>0.96536981615291806</v>
      </c>
      <c r="I80" s="91">
        <f>Таблица2[[#This Row],[Оплачено]]/Таблица2[[#This Row],[Начислено]]</f>
        <v>0.94414063303025564</v>
      </c>
      <c r="J80" s="103">
        <v>100</v>
      </c>
    </row>
    <row r="81" spans="1:10" x14ac:dyDescent="0.25">
      <c r="A81" s="70" t="s">
        <v>39</v>
      </c>
      <c r="B81" s="61">
        <v>4592930.5</v>
      </c>
      <c r="C81" s="68">
        <v>4091836.1</v>
      </c>
      <c r="D81" s="77">
        <v>465563</v>
      </c>
      <c r="E81" s="79">
        <f>Таблица2[[#This Row],[Начислено]]-Таблица2[[#This Row],[Оплачено]]</f>
        <v>501094.39999999991</v>
      </c>
      <c r="F81" s="83">
        <f>Таблица2[[#This Row],[Задолженность за 2018, всего тыс.руб.]]/Таблица2[[#This Row],[Население на 01.01.19]]</f>
        <v>1.0763192092155087</v>
      </c>
      <c r="G81" s="87">
        <f>Таблица2[[#This Row],[Начислено]]/Таблица2[[#This Row],[Население на 01.01.19]]</f>
        <v>9.8653254231972909</v>
      </c>
      <c r="H81" s="87">
        <f>Таблица2[[#This Row],[Платежи на душу населения, тыс. руб.]]/12</f>
        <v>0.82211045193310761</v>
      </c>
      <c r="I81" s="91">
        <f>Таблица2[[#This Row],[Оплачено]]/Таблица2[[#This Row],[Начислено]]</f>
        <v>0.89089876278336899</v>
      </c>
      <c r="J81" s="103">
        <v>85</v>
      </c>
    </row>
    <row r="82" spans="1:10" x14ac:dyDescent="0.25">
      <c r="A82" s="70" t="s">
        <v>82</v>
      </c>
      <c r="B82" s="61">
        <v>3137057.5</v>
      </c>
      <c r="C82" s="68">
        <v>2848466.8</v>
      </c>
      <c r="D82" s="77">
        <v>159873</v>
      </c>
      <c r="E82" s="79">
        <f>Таблица2[[#This Row],[Начислено]]-Таблица2[[#This Row],[Оплачено]]</f>
        <v>288590.70000000019</v>
      </c>
      <c r="F82" s="83">
        <f>Таблица2[[#This Row],[Задолженность за 2018, всего тыс.руб.]]/Таблица2[[#This Row],[Население на 01.01.19]]</f>
        <v>1.8051246927248514</v>
      </c>
      <c r="G82" s="87">
        <f>Таблица2[[#This Row],[Начислено]]/Таблица2[[#This Row],[Население на 01.01.19]]</f>
        <v>19.622184483934124</v>
      </c>
      <c r="H82" s="87">
        <f>Таблица2[[#This Row],[Платежи на душу населения, тыс. руб.]]/12</f>
        <v>1.6351820403278436</v>
      </c>
      <c r="I82" s="91">
        <f>Таблица2[[#This Row],[Оплачено]]/Таблица2[[#This Row],[Начислено]]</f>
        <v>0.90800592593537088</v>
      </c>
      <c r="J82" s="103">
        <v>96.3</v>
      </c>
    </row>
    <row r="83" spans="1:10" x14ac:dyDescent="0.25">
      <c r="A83" s="70" t="s">
        <v>37</v>
      </c>
      <c r="B83" s="61">
        <v>2910715.9</v>
      </c>
      <c r="C83" s="68">
        <v>923508.5</v>
      </c>
      <c r="D83" s="77">
        <v>497393</v>
      </c>
      <c r="E83" s="79">
        <f>Таблица2[[#This Row],[Начислено]]-Таблица2[[#This Row],[Оплачено]]</f>
        <v>1987207.4</v>
      </c>
      <c r="F83" s="83">
        <f>Таблица2[[#This Row],[Задолженность за 2018, всего тыс.руб.]]/Таблица2[[#This Row],[Население на 01.01.19]]</f>
        <v>3.9952460127102714</v>
      </c>
      <c r="G83" s="87">
        <f>Таблица2[[#This Row],[Начислено]]/Таблица2[[#This Row],[Население на 01.01.19]]</f>
        <v>5.8519438351565061</v>
      </c>
      <c r="H83" s="87">
        <f>Таблица2[[#This Row],[Платежи на душу населения, тыс. руб.]]/12</f>
        <v>0.48766198626304219</v>
      </c>
      <c r="I83" s="91">
        <f>Таблица2[[#This Row],[Оплачено]]/Таблица2[[#This Row],[Начислено]]</f>
        <v>0.31727881790180895</v>
      </c>
      <c r="J83" s="103">
        <v>100</v>
      </c>
    </row>
    <row r="84" spans="1:10" x14ac:dyDescent="0.25">
      <c r="A84" s="71" t="s">
        <v>30</v>
      </c>
      <c r="B84" s="72">
        <v>2834336.5</v>
      </c>
      <c r="C84" s="68">
        <v>2471314.2999999998</v>
      </c>
      <c r="D84" s="77">
        <v>272647</v>
      </c>
      <c r="E84" s="79">
        <f>Таблица2[[#This Row],[Начислено]]-Таблица2[[#This Row],[Оплачено]]</f>
        <v>363022.20000000019</v>
      </c>
      <c r="F84" s="83">
        <f>Таблица2[[#This Row],[Задолженность за 2018, всего тыс.руб.]]/Таблица2[[#This Row],[Население на 01.01.19]]</f>
        <v>1.3314732969737433</v>
      </c>
      <c r="G84" s="87">
        <f>Таблица2[[#This Row],[Начислено]]/Таблица2[[#This Row],[Население на 01.01.19]]</f>
        <v>10.395626946197831</v>
      </c>
      <c r="H84" s="87">
        <f>Таблица2[[#This Row],[Платежи на душу населения, тыс. руб.]]/12</f>
        <v>0.86630224551648594</v>
      </c>
      <c r="I84" s="91">
        <f>Таблица2[[#This Row],[Оплачено]]/Таблица2[[#This Row],[Начислено]]</f>
        <v>0.87191986554878009</v>
      </c>
      <c r="J84" s="103">
        <v>88.9</v>
      </c>
    </row>
    <row r="85" spans="1:10" x14ac:dyDescent="0.25">
      <c r="A85" s="70" t="s">
        <v>64</v>
      </c>
      <c r="B85" s="61">
        <v>1862104.5</v>
      </c>
      <c r="C85" s="68">
        <v>1735388.5</v>
      </c>
      <c r="D85" s="77">
        <v>324420</v>
      </c>
      <c r="E85" s="79">
        <f>Таблица2[[#This Row],[Начислено]]-Таблица2[[#This Row],[Оплачено]]</f>
        <v>126716</v>
      </c>
      <c r="F85" s="83">
        <f>Таблица2[[#This Row],[Задолженность за 2018, всего тыс.руб.]]/Таблица2[[#This Row],[Население на 01.01.19]]</f>
        <v>0.39059244189630726</v>
      </c>
      <c r="G85" s="87">
        <f>Таблица2[[#This Row],[Начислено]]/Таблица2[[#This Row],[Население на 01.01.19]]</f>
        <v>5.7397956352875905</v>
      </c>
      <c r="H85" s="87">
        <f>Таблица2[[#This Row],[Платежи на душу населения, тыс. руб.]]/12</f>
        <v>0.47831630294063254</v>
      </c>
      <c r="I85" s="91">
        <f>Таблица2[[#This Row],[Оплачено]]/Таблица2[[#This Row],[Начислено]]</f>
        <v>0.93195011343348344</v>
      </c>
      <c r="J85" s="103">
        <v>89.4</v>
      </c>
    </row>
    <row r="86" spans="1:10" x14ac:dyDescent="0.25">
      <c r="A86" s="70" t="s">
        <v>63</v>
      </c>
      <c r="B86" s="61">
        <v>1826074.3</v>
      </c>
      <c r="C86" s="68">
        <v>1775892.9</v>
      </c>
      <c r="D86" s="77">
        <v>218866</v>
      </c>
      <c r="E86" s="79">
        <f>Таблица2[[#This Row],[Начислено]]-Таблица2[[#This Row],[Оплачено]]</f>
        <v>50181.40000000014</v>
      </c>
      <c r="F86" s="83">
        <f>Таблица2[[#This Row],[Задолженность за 2018, всего тыс.руб.]]/Таблица2[[#This Row],[Население на 01.01.19]]</f>
        <v>0.22927910228176207</v>
      </c>
      <c r="G86" s="87">
        <f>Таблица2[[#This Row],[Начислено]]/Таблица2[[#This Row],[Население на 01.01.19]]</f>
        <v>8.3433438725064661</v>
      </c>
      <c r="H86" s="87">
        <f>Таблица2[[#This Row],[Платежи на душу населения, тыс. руб.]]/12</f>
        <v>0.69527865604220551</v>
      </c>
      <c r="I86" s="91">
        <f>Таблица2[[#This Row],[Оплачено]]/Таблица2[[#This Row],[Начислено]]</f>
        <v>0.97251951905790468</v>
      </c>
      <c r="J86" s="103">
        <v>96.5</v>
      </c>
    </row>
    <row r="87" spans="1:10" x14ac:dyDescent="0.25">
      <c r="A87" s="70" t="s">
        <v>83</v>
      </c>
      <c r="B87" s="61">
        <v>1653144.3</v>
      </c>
      <c r="C87" s="68">
        <v>1433172.4</v>
      </c>
      <c r="D87" s="77">
        <v>49663</v>
      </c>
      <c r="E87" s="79">
        <f>Таблица2[[#This Row],[Начислено]]-Таблица2[[#This Row],[Оплачено]]</f>
        <v>219971.90000000014</v>
      </c>
      <c r="F87" s="83">
        <f>Таблица2[[#This Row],[Задолженность за 2018, всего тыс.руб.]]/Таблица2[[#This Row],[Население на 01.01.19]]</f>
        <v>4.4292914241991044</v>
      </c>
      <c r="G87" s="87">
        <f>Таблица2[[#This Row],[Начислено]]/Таблица2[[#This Row],[Население на 01.01.19]]</f>
        <v>33.287242011155186</v>
      </c>
      <c r="H87" s="87">
        <f>Таблица2[[#This Row],[Платежи на душу населения, тыс. руб.]]/12</f>
        <v>2.773936834262932</v>
      </c>
      <c r="I87" s="91">
        <f>Таблица2[[#This Row],[Оплачено]]/Таблица2[[#This Row],[Начислено]]</f>
        <v>0.86693726615395872</v>
      </c>
      <c r="J87" s="103">
        <v>29.4</v>
      </c>
    </row>
    <row r="88" spans="1:10" x14ac:dyDescent="0.25">
      <c r="A88" s="75" t="s">
        <v>21</v>
      </c>
      <c r="B88" s="76">
        <v>1232098.1000000001</v>
      </c>
      <c r="C88" s="69">
        <v>1114918.7</v>
      </c>
      <c r="D88" s="78">
        <v>43829</v>
      </c>
      <c r="E88" s="80">
        <f>Таблица2[[#This Row],[Начислено]]-Таблица2[[#This Row],[Оплачено]]</f>
        <v>117179.40000000014</v>
      </c>
      <c r="F88" s="84">
        <f>Таблица2[[#This Row],[Задолженность за 2018, всего тыс.руб.]]/Таблица2[[#This Row],[Население на 01.01.19]]</f>
        <v>2.6735586027516058</v>
      </c>
      <c r="G88" s="88">
        <f>Таблица2[[#This Row],[Начислено]]/Таблица2[[#This Row],[Население на 01.01.19]]</f>
        <v>28.111480982910859</v>
      </c>
      <c r="H88" s="88">
        <f>Таблица2[[#This Row],[Платежи на душу населения, тыс. руб.]]/12</f>
        <v>2.3426234152425716</v>
      </c>
      <c r="I88" s="92">
        <f>Таблица2[[#This Row],[Оплачено]]/Таблица2[[#This Row],[Начислено]]</f>
        <v>0.90489442358526473</v>
      </c>
      <c r="J88" s="104">
        <v>56.1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F38" sqref="F2:F38"/>
    </sheetView>
  </sheetViews>
  <sheetFormatPr defaultRowHeight="15" x14ac:dyDescent="0.25"/>
  <cols>
    <col min="1" max="1" width="36.28515625" customWidth="1"/>
  </cols>
  <sheetData>
    <row r="1" spans="1:12" ht="45" x14ac:dyDescent="0.25">
      <c r="A1" s="44" t="s">
        <v>126</v>
      </c>
      <c r="B1" s="106" t="s">
        <v>119</v>
      </c>
      <c r="C1" s="106" t="s">
        <v>120</v>
      </c>
      <c r="D1" s="106" t="s">
        <v>121</v>
      </c>
      <c r="E1" s="106" t="s">
        <v>122</v>
      </c>
      <c r="F1" s="106" t="s">
        <v>123</v>
      </c>
      <c r="G1" s="107" t="s">
        <v>136</v>
      </c>
      <c r="H1" s="107" t="s">
        <v>137</v>
      </c>
      <c r="I1" s="107" t="s">
        <v>138</v>
      </c>
      <c r="J1" s="107" t="s">
        <v>139</v>
      </c>
      <c r="K1" s="107" t="s">
        <v>140</v>
      </c>
      <c r="L1" s="108" t="s">
        <v>141</v>
      </c>
    </row>
    <row r="2" spans="1:12" x14ac:dyDescent="0.25">
      <c r="A2" s="109" t="s">
        <v>150</v>
      </c>
      <c r="B2" s="110">
        <v>103.09</v>
      </c>
      <c r="C2" s="110">
        <v>109.39</v>
      </c>
      <c r="D2" s="110">
        <v>103.29</v>
      </c>
      <c r="E2" s="110">
        <v>106.27</v>
      </c>
      <c r="F2" s="110">
        <v>109.22</v>
      </c>
      <c r="G2" s="65">
        <f>B2/100</f>
        <v>1.0308999999999999</v>
      </c>
      <c r="H2" s="65">
        <f>C2/100</f>
        <v>1.0939000000000001</v>
      </c>
      <c r="I2" s="65">
        <f>D2/100</f>
        <v>1.0329000000000002</v>
      </c>
      <c r="J2" s="65">
        <f>E2/100</f>
        <v>1.0627</v>
      </c>
      <c r="K2" s="65">
        <f>F2/100</f>
        <v>1.0922000000000001</v>
      </c>
      <c r="L2" s="111">
        <f>(1*G2*H2*I2*J2*K2)-1</f>
        <v>0.35196451290733832</v>
      </c>
    </row>
    <row r="3" spans="1:12" x14ac:dyDescent="0.25">
      <c r="A3" s="112" t="s">
        <v>50</v>
      </c>
      <c r="B3" s="113">
        <v>112.08</v>
      </c>
      <c r="C3" s="113">
        <v>111.05</v>
      </c>
      <c r="D3" s="113">
        <v>103.6</v>
      </c>
      <c r="E3" s="113">
        <v>104.06</v>
      </c>
      <c r="F3" s="113">
        <v>108.68</v>
      </c>
      <c r="G3" s="65">
        <f>B3/100</f>
        <v>1.1208</v>
      </c>
      <c r="H3" s="65">
        <f>C3/100</f>
        <v>1.1105</v>
      </c>
      <c r="I3" s="65">
        <f>D3/100</f>
        <v>1.036</v>
      </c>
      <c r="J3" s="65">
        <f>E3/100</f>
        <v>1.0406</v>
      </c>
      <c r="K3" s="65">
        <f>F3/100</f>
        <v>1.0868</v>
      </c>
      <c r="L3" s="111">
        <f>(1*G3*H3*I3*J3*K3)-1</f>
        <v>0.45827654917443672</v>
      </c>
    </row>
    <row r="4" spans="1:12" x14ac:dyDescent="0.25">
      <c r="A4" s="112" t="s">
        <v>27</v>
      </c>
      <c r="B4" s="113">
        <v>105.77</v>
      </c>
      <c r="C4" s="113">
        <v>105.98</v>
      </c>
      <c r="D4" s="113">
        <v>108.06</v>
      </c>
      <c r="E4" s="113">
        <v>104.91</v>
      </c>
      <c r="F4" s="113">
        <v>106.77</v>
      </c>
      <c r="G4" s="65">
        <f>B4/100</f>
        <v>1.0576999999999999</v>
      </c>
      <c r="H4" s="65">
        <f>C4/100</f>
        <v>1.0598000000000001</v>
      </c>
      <c r="I4" s="65">
        <f>D4/100</f>
        <v>1.0806</v>
      </c>
      <c r="J4" s="65">
        <f>E4/100</f>
        <v>1.0490999999999999</v>
      </c>
      <c r="K4" s="65">
        <f>F4/100</f>
        <v>1.0676999999999999</v>
      </c>
      <c r="L4" s="111">
        <f>(1*G4*H4*I4*J4*K4)-1</f>
        <v>0.35680524100037192</v>
      </c>
    </row>
    <row r="5" spans="1:12" x14ac:dyDescent="0.25">
      <c r="A5" s="112" t="s">
        <v>28</v>
      </c>
      <c r="B5" s="113">
        <v>104.02</v>
      </c>
      <c r="C5" s="113">
        <v>116.9</v>
      </c>
      <c r="D5" s="113">
        <v>103.57</v>
      </c>
      <c r="E5" s="113">
        <v>103.97</v>
      </c>
      <c r="F5" s="113">
        <v>106.74</v>
      </c>
      <c r="G5" s="65">
        <f>B5/100</f>
        <v>1.0402</v>
      </c>
      <c r="H5" s="65">
        <f>C5/100</f>
        <v>1.169</v>
      </c>
      <c r="I5" s="65">
        <f>D5/100</f>
        <v>1.0356999999999998</v>
      </c>
      <c r="J5" s="65">
        <f>E5/100</f>
        <v>1.0397000000000001</v>
      </c>
      <c r="K5" s="65">
        <f>F5/100</f>
        <v>1.0673999999999999</v>
      </c>
      <c r="L5" s="111">
        <f>(1*G5*H5*I5*J5*K5)-1</f>
        <v>0.39765692057312885</v>
      </c>
    </row>
    <row r="6" spans="1:12" x14ac:dyDescent="0.25">
      <c r="A6" s="112" t="s">
        <v>8</v>
      </c>
      <c r="B6" s="113">
        <v>111.34</v>
      </c>
      <c r="C6" s="113">
        <v>107.98</v>
      </c>
      <c r="D6" s="113">
        <v>103.37</v>
      </c>
      <c r="E6" s="113">
        <v>102.53</v>
      </c>
      <c r="F6" s="113">
        <v>106.42</v>
      </c>
      <c r="G6" s="65">
        <f>B6/100</f>
        <v>1.1133999999999999</v>
      </c>
      <c r="H6" s="65">
        <f>C6/100</f>
        <v>1.0798000000000001</v>
      </c>
      <c r="I6" s="65">
        <f>D6/100</f>
        <v>1.0337000000000001</v>
      </c>
      <c r="J6" s="65">
        <f>E6/100</f>
        <v>1.0253000000000001</v>
      </c>
      <c r="K6" s="65">
        <f>F6/100</f>
        <v>1.0642</v>
      </c>
      <c r="L6" s="111">
        <f>(1*G6*H6*I6*J6*K6)-1</f>
        <v>0.35601117418771433</v>
      </c>
    </row>
    <row r="7" spans="1:12" x14ac:dyDescent="0.25">
      <c r="A7" s="112" t="s">
        <v>12</v>
      </c>
      <c r="B7" s="113">
        <v>122.64</v>
      </c>
      <c r="C7" s="113">
        <v>109.66</v>
      </c>
      <c r="D7" s="113">
        <v>104.43</v>
      </c>
      <c r="E7" s="113">
        <v>105.15</v>
      </c>
      <c r="F7" s="113">
        <v>105.96</v>
      </c>
      <c r="G7" s="65">
        <f>B7/100</f>
        <v>1.2263999999999999</v>
      </c>
      <c r="H7" s="65">
        <f>C7/100</f>
        <v>1.0966</v>
      </c>
      <c r="I7" s="65">
        <f>D7/100</f>
        <v>1.0443</v>
      </c>
      <c r="J7" s="65">
        <f>E7/100</f>
        <v>1.0515000000000001</v>
      </c>
      <c r="K7" s="65">
        <f>F7/100</f>
        <v>1.0595999999999999</v>
      </c>
      <c r="L7" s="111">
        <f>(1*G7*H7*I7*J7*K7)-1</f>
        <v>0.56479297616783031</v>
      </c>
    </row>
    <row r="8" spans="1:12" x14ac:dyDescent="0.25">
      <c r="A8" s="112" t="s">
        <v>69</v>
      </c>
      <c r="B8" s="113">
        <v>107.19</v>
      </c>
      <c r="C8" s="113">
        <v>105.14</v>
      </c>
      <c r="D8" s="113">
        <v>103.84</v>
      </c>
      <c r="E8" s="113">
        <v>104.23</v>
      </c>
      <c r="F8" s="113">
        <v>105.87</v>
      </c>
      <c r="G8" s="65">
        <f>B8/100</f>
        <v>1.0719000000000001</v>
      </c>
      <c r="H8" s="65">
        <f>C8/100</f>
        <v>1.0514000000000001</v>
      </c>
      <c r="I8" s="65">
        <f>D8/100</f>
        <v>1.0384</v>
      </c>
      <c r="J8" s="65">
        <f>E8/100</f>
        <v>1.0423</v>
      </c>
      <c r="K8" s="65">
        <f>F8/100</f>
        <v>1.0587</v>
      </c>
      <c r="L8" s="111">
        <f>(1*G8*H8*I8*J8*K8)-1</f>
        <v>0.29137559277884018</v>
      </c>
    </row>
    <row r="9" spans="1:12" x14ac:dyDescent="0.25">
      <c r="A9" s="112" t="s">
        <v>23</v>
      </c>
      <c r="B9" s="113">
        <v>111.73</v>
      </c>
      <c r="C9" s="113">
        <v>107.61</v>
      </c>
      <c r="D9" s="113">
        <v>103.46</v>
      </c>
      <c r="E9" s="113">
        <v>103.35</v>
      </c>
      <c r="F9" s="113">
        <v>105.83</v>
      </c>
      <c r="G9" s="65">
        <f>B9/100</f>
        <v>1.1173</v>
      </c>
      <c r="H9" s="65">
        <f>C9/100</f>
        <v>1.0761000000000001</v>
      </c>
      <c r="I9" s="65">
        <f>D9/100</f>
        <v>1.0346</v>
      </c>
      <c r="J9" s="65">
        <f>E9/100</f>
        <v>1.0334999999999999</v>
      </c>
      <c r="K9" s="65">
        <f>F9/100</f>
        <v>1.0583</v>
      </c>
      <c r="L9" s="111">
        <f>(1*G9*H9*I9*J9*K9)-1</f>
        <v>0.36054898078462272</v>
      </c>
    </row>
    <row r="10" spans="1:12" x14ac:dyDescent="0.25">
      <c r="A10" s="112" t="s">
        <v>35</v>
      </c>
      <c r="B10" s="113">
        <v>112.93</v>
      </c>
      <c r="C10" s="113">
        <v>105.01</v>
      </c>
      <c r="D10" s="113">
        <v>104.24</v>
      </c>
      <c r="E10" s="113">
        <v>102.98</v>
      </c>
      <c r="F10" s="113">
        <v>105.53</v>
      </c>
      <c r="G10" s="65">
        <f>B10/100</f>
        <v>1.1293</v>
      </c>
      <c r="H10" s="65">
        <f>C10/100</f>
        <v>1.0501</v>
      </c>
      <c r="I10" s="65">
        <f>D10/100</f>
        <v>1.0424</v>
      </c>
      <c r="J10" s="65">
        <f>E10/100</f>
        <v>1.0298</v>
      </c>
      <c r="K10" s="65">
        <f>F10/100</f>
        <v>1.0552999999999999</v>
      </c>
      <c r="L10" s="111">
        <f>(1*G10*H10*I10*J10*K10)-1</f>
        <v>0.34339341437376825</v>
      </c>
    </row>
    <row r="11" spans="1:12" x14ac:dyDescent="0.25">
      <c r="A11" s="112" t="s">
        <v>1</v>
      </c>
      <c r="B11" s="113">
        <v>115.99</v>
      </c>
      <c r="C11" s="113">
        <v>108.87</v>
      </c>
      <c r="D11" s="113">
        <v>105.24</v>
      </c>
      <c r="E11" s="113">
        <v>104.08</v>
      </c>
      <c r="F11" s="113">
        <v>105.49</v>
      </c>
      <c r="G11" s="65">
        <f>B11/100</f>
        <v>1.1598999999999999</v>
      </c>
      <c r="H11" s="65">
        <f>C11/100</f>
        <v>1.0887</v>
      </c>
      <c r="I11" s="65">
        <f>D11/100</f>
        <v>1.0524</v>
      </c>
      <c r="J11" s="65">
        <f>E11/100</f>
        <v>1.0407999999999999</v>
      </c>
      <c r="K11" s="65">
        <f>F11/100</f>
        <v>1.0548999999999999</v>
      </c>
      <c r="L11" s="111">
        <f>(1*G11*H11*I11*J11*K11)-1</f>
        <v>0.45911051318697771</v>
      </c>
    </row>
    <row r="12" spans="1:12" x14ac:dyDescent="0.25">
      <c r="A12" s="112" t="s">
        <v>31</v>
      </c>
      <c r="B12" s="113"/>
      <c r="C12" s="113">
        <v>130.97999999999999</v>
      </c>
      <c r="D12" s="113">
        <v>124.93</v>
      </c>
      <c r="E12" s="113">
        <v>113.88</v>
      </c>
      <c r="F12" s="113">
        <v>105.19</v>
      </c>
      <c r="G12" s="65">
        <v>1</v>
      </c>
      <c r="H12" s="65">
        <f>C12/100</f>
        <v>1.3097999999999999</v>
      </c>
      <c r="I12" s="65">
        <f>D12/100</f>
        <v>1.2493000000000001</v>
      </c>
      <c r="J12" s="65">
        <f>E12/100</f>
        <v>1.1388</v>
      </c>
      <c r="K12" s="65">
        <f>F12/100</f>
        <v>1.0519000000000001</v>
      </c>
      <c r="L12" s="111">
        <f>(1*G12*H12*I12*J12*K12)-1</f>
        <v>0.96016955556528094</v>
      </c>
    </row>
    <row r="13" spans="1:12" x14ac:dyDescent="0.25">
      <c r="A13" s="112" t="s">
        <v>72</v>
      </c>
      <c r="B13" s="113">
        <v>109.77</v>
      </c>
      <c r="C13" s="113">
        <v>108.04</v>
      </c>
      <c r="D13" s="113">
        <v>103.56</v>
      </c>
      <c r="E13" s="113">
        <v>104.03</v>
      </c>
      <c r="F13" s="113">
        <v>105.09</v>
      </c>
      <c r="G13" s="65">
        <f>B13/100</f>
        <v>1.0976999999999999</v>
      </c>
      <c r="H13" s="65">
        <f>C13/100</f>
        <v>1.0804</v>
      </c>
      <c r="I13" s="65">
        <f>D13/100</f>
        <v>1.0356000000000001</v>
      </c>
      <c r="J13" s="65">
        <f>E13/100</f>
        <v>1.0403</v>
      </c>
      <c r="K13" s="65">
        <f>F13/100</f>
        <v>1.0508999999999999</v>
      </c>
      <c r="L13" s="111">
        <f>(1*G13*H13*I13*J13*K13)-1</f>
        <v>0.3427039669194285</v>
      </c>
    </row>
    <row r="14" spans="1:12" x14ac:dyDescent="0.25">
      <c r="A14" s="112" t="s">
        <v>68</v>
      </c>
      <c r="B14" s="113">
        <v>112.49</v>
      </c>
      <c r="C14" s="113">
        <v>107.22</v>
      </c>
      <c r="D14" s="113">
        <v>105.54</v>
      </c>
      <c r="E14" s="113">
        <v>105.05</v>
      </c>
      <c r="F14" s="113">
        <v>104.99</v>
      </c>
      <c r="G14" s="65">
        <f>B14/100</f>
        <v>1.1249</v>
      </c>
      <c r="H14" s="65">
        <f>C14/100</f>
        <v>1.0722</v>
      </c>
      <c r="I14" s="65">
        <f>D14/100</f>
        <v>1.0554000000000001</v>
      </c>
      <c r="J14" s="65">
        <f>E14/100</f>
        <v>1.0505</v>
      </c>
      <c r="K14" s="65">
        <f>F14/100</f>
        <v>1.0499000000000001</v>
      </c>
      <c r="L14" s="111">
        <f>(1*G14*H14*I14*J14*K14)-1</f>
        <v>0.40394728704500005</v>
      </c>
    </row>
    <row r="15" spans="1:12" x14ac:dyDescent="0.25">
      <c r="A15" s="112" t="s">
        <v>6</v>
      </c>
      <c r="B15" s="113">
        <v>111.21</v>
      </c>
      <c r="C15" s="113">
        <v>106.31</v>
      </c>
      <c r="D15" s="113">
        <v>104.24</v>
      </c>
      <c r="E15" s="113">
        <v>107.68</v>
      </c>
      <c r="F15" s="113">
        <v>104.95</v>
      </c>
      <c r="G15" s="65">
        <f>B15/100</f>
        <v>1.1120999999999999</v>
      </c>
      <c r="H15" s="65">
        <f>C15/100</f>
        <v>1.0630999999999999</v>
      </c>
      <c r="I15" s="65">
        <f>D15/100</f>
        <v>1.0424</v>
      </c>
      <c r="J15" s="65">
        <f>E15/100</f>
        <v>1.0768</v>
      </c>
      <c r="K15" s="65">
        <f>F15/100</f>
        <v>1.0495000000000001</v>
      </c>
      <c r="L15" s="111">
        <f>(1*G15*H15*I15*J15*K15)-1</f>
        <v>0.3927393667448531</v>
      </c>
    </row>
    <row r="16" spans="1:12" x14ac:dyDescent="0.25">
      <c r="A16" s="112" t="s">
        <v>79</v>
      </c>
      <c r="B16" s="113">
        <v>113.06</v>
      </c>
      <c r="C16" s="113">
        <v>106.27</v>
      </c>
      <c r="D16" s="113">
        <v>101.96</v>
      </c>
      <c r="E16" s="113">
        <v>103.3</v>
      </c>
      <c r="F16" s="113">
        <v>104.94</v>
      </c>
      <c r="G16" s="65">
        <f>B16/100</f>
        <v>1.1306</v>
      </c>
      <c r="H16" s="65">
        <f>C16/100</f>
        <v>1.0627</v>
      </c>
      <c r="I16" s="65">
        <f>D16/100</f>
        <v>1.0195999999999998</v>
      </c>
      <c r="J16" s="65">
        <f>E16/100</f>
        <v>1.0329999999999999</v>
      </c>
      <c r="K16" s="65">
        <f>F16/100</f>
        <v>1.0493999999999999</v>
      </c>
      <c r="L16" s="111">
        <f>(1*G16*H16*I16*J16*K16)-1</f>
        <v>0.32797796803743551</v>
      </c>
    </row>
    <row r="17" spans="1:12" x14ac:dyDescent="0.25">
      <c r="A17" s="112" t="s">
        <v>49</v>
      </c>
      <c r="B17" s="113">
        <v>107.28</v>
      </c>
      <c r="C17" s="113">
        <v>115.8</v>
      </c>
      <c r="D17" s="113">
        <v>104.12</v>
      </c>
      <c r="E17" s="113">
        <v>103.03</v>
      </c>
      <c r="F17" s="113">
        <v>104.92</v>
      </c>
      <c r="G17" s="65">
        <f>B17/100</f>
        <v>1.0728</v>
      </c>
      <c r="H17" s="65">
        <f>C17/100</f>
        <v>1.1579999999999999</v>
      </c>
      <c r="I17" s="65">
        <f>D17/100</f>
        <v>1.0412000000000001</v>
      </c>
      <c r="J17" s="65">
        <f>E17/100</f>
        <v>1.0303</v>
      </c>
      <c r="K17" s="65">
        <f>F17/100</f>
        <v>1.0491999999999999</v>
      </c>
      <c r="L17" s="111">
        <f>(1*G17*H17*I17*J17*K17)-1</f>
        <v>0.39824561304548767</v>
      </c>
    </row>
    <row r="18" spans="1:12" x14ac:dyDescent="0.25">
      <c r="A18" s="112" t="s">
        <v>100</v>
      </c>
      <c r="B18" s="113">
        <v>117.26</v>
      </c>
      <c r="C18" s="113">
        <v>107.62</v>
      </c>
      <c r="D18" s="113">
        <v>106.94</v>
      </c>
      <c r="E18" s="113">
        <v>104.3</v>
      </c>
      <c r="F18" s="113">
        <v>104.73</v>
      </c>
      <c r="G18" s="65">
        <f>B18/100</f>
        <v>1.1726000000000001</v>
      </c>
      <c r="H18" s="65">
        <f>C18/100</f>
        <v>1.0762</v>
      </c>
      <c r="I18" s="65">
        <f>D18/100</f>
        <v>1.0693999999999999</v>
      </c>
      <c r="J18" s="65">
        <f>E18/100</f>
        <v>1.0429999999999999</v>
      </c>
      <c r="K18" s="65">
        <f>F18/100</f>
        <v>1.0473000000000001</v>
      </c>
      <c r="L18" s="111">
        <f>(1*G18*H18*I18*J18*K18)-1</f>
        <v>0.47413911266405728</v>
      </c>
    </row>
    <row r="19" spans="1:12" x14ac:dyDescent="0.25">
      <c r="A19" s="112" t="s">
        <v>42</v>
      </c>
      <c r="B19" s="113">
        <v>104.22</v>
      </c>
      <c r="C19" s="113">
        <v>114.23</v>
      </c>
      <c r="D19" s="113">
        <v>105.8</v>
      </c>
      <c r="E19" s="113">
        <v>103.85</v>
      </c>
      <c r="F19" s="113">
        <v>104.59</v>
      </c>
      <c r="G19" s="65">
        <f>B19/100</f>
        <v>1.0422</v>
      </c>
      <c r="H19" s="65">
        <f>C19/100</f>
        <v>1.1423000000000001</v>
      </c>
      <c r="I19" s="65">
        <f>D19/100</f>
        <v>1.0580000000000001</v>
      </c>
      <c r="J19" s="65">
        <f>E19/100</f>
        <v>1.0385</v>
      </c>
      <c r="K19" s="65">
        <f>F19/100</f>
        <v>1.0459000000000001</v>
      </c>
      <c r="L19" s="111">
        <f>(1*G19*H19*I19*J19*K19)-1</f>
        <v>0.36808656238946424</v>
      </c>
    </row>
    <row r="20" spans="1:12" x14ac:dyDescent="0.25">
      <c r="A20" s="112" t="s">
        <v>143</v>
      </c>
      <c r="B20" s="113">
        <v>105.91</v>
      </c>
      <c r="C20" s="113">
        <v>106.68</v>
      </c>
      <c r="D20" s="113">
        <v>109.22</v>
      </c>
      <c r="E20" s="113">
        <v>107.5</v>
      </c>
      <c r="F20" s="113">
        <v>104.54</v>
      </c>
      <c r="G20" s="65">
        <f>B20/100</f>
        <v>1.0590999999999999</v>
      </c>
      <c r="H20" s="65">
        <f>C20/100</f>
        <v>1.0668</v>
      </c>
      <c r="I20" s="65">
        <f>D20/100</f>
        <v>1.0922000000000001</v>
      </c>
      <c r="J20" s="65">
        <f>E20/100</f>
        <v>1.075</v>
      </c>
      <c r="K20" s="65">
        <f>F20/100</f>
        <v>1.0454000000000001</v>
      </c>
      <c r="L20" s="111">
        <f>(1*G20*H20*I20*J20*K20)-1</f>
        <v>0.38679768262682956</v>
      </c>
    </row>
    <row r="21" spans="1:12" x14ac:dyDescent="0.25">
      <c r="A21" s="112" t="s">
        <v>58</v>
      </c>
      <c r="B21" s="113">
        <v>108.34</v>
      </c>
      <c r="C21" s="113">
        <v>110.52</v>
      </c>
      <c r="D21" s="113">
        <v>104.63</v>
      </c>
      <c r="E21" s="113">
        <v>104.45</v>
      </c>
      <c r="F21" s="113">
        <v>104.35</v>
      </c>
      <c r="G21" s="65">
        <f>B21/100</f>
        <v>1.0834000000000001</v>
      </c>
      <c r="H21" s="65">
        <f>C21/100</f>
        <v>1.1052</v>
      </c>
      <c r="I21" s="65">
        <f>D21/100</f>
        <v>1.0463</v>
      </c>
      <c r="J21" s="65">
        <f>E21/100</f>
        <v>1.0445</v>
      </c>
      <c r="K21" s="65">
        <f>F21/100</f>
        <v>1.0434999999999999</v>
      </c>
      <c r="L21" s="111">
        <f>(1*G21*H21*I21*J21*K21)-1</f>
        <v>0.3654846755323311</v>
      </c>
    </row>
    <row r="22" spans="1:12" x14ac:dyDescent="0.25">
      <c r="A22" s="112" t="s">
        <v>67</v>
      </c>
      <c r="B22" s="113">
        <v>109.11</v>
      </c>
      <c r="C22" s="113">
        <v>108.45</v>
      </c>
      <c r="D22" s="113">
        <v>104.9</v>
      </c>
      <c r="E22" s="113">
        <v>103.22</v>
      </c>
      <c r="F22" s="113">
        <v>104.32</v>
      </c>
      <c r="G22" s="65">
        <f>B22/100</f>
        <v>1.0911</v>
      </c>
      <c r="H22" s="65">
        <f>C22/100</f>
        <v>1.0845</v>
      </c>
      <c r="I22" s="65">
        <f>D22/100</f>
        <v>1.0490000000000002</v>
      </c>
      <c r="J22" s="65">
        <f>E22/100</f>
        <v>1.0322</v>
      </c>
      <c r="K22" s="65">
        <f>F22/100</f>
        <v>1.0431999999999999</v>
      </c>
      <c r="L22" s="111">
        <f>(1*G22*H22*I22*J22*K22)-1</f>
        <v>0.33659869709067602</v>
      </c>
    </row>
    <row r="23" spans="1:12" x14ac:dyDescent="0.25">
      <c r="A23" s="112" t="s">
        <v>66</v>
      </c>
      <c r="B23" s="113">
        <v>110.92</v>
      </c>
      <c r="C23" s="113">
        <v>110.88</v>
      </c>
      <c r="D23" s="113">
        <v>106.83</v>
      </c>
      <c r="E23" s="113">
        <v>104.19</v>
      </c>
      <c r="F23" s="113">
        <v>104.31</v>
      </c>
      <c r="G23" s="65">
        <f>B23/100</f>
        <v>1.1092</v>
      </c>
      <c r="H23" s="65">
        <f>C23/100</f>
        <v>1.1088</v>
      </c>
      <c r="I23" s="65">
        <f>D23/100</f>
        <v>1.0683</v>
      </c>
      <c r="J23" s="65">
        <f>E23/100</f>
        <v>1.0419</v>
      </c>
      <c r="K23" s="65">
        <f>F23/100</f>
        <v>1.0430999999999999</v>
      </c>
      <c r="L23" s="111">
        <f>(1*G23*H23*I23*J23*K23)-1</f>
        <v>0.42793451113847869</v>
      </c>
    </row>
    <row r="24" spans="1:12" x14ac:dyDescent="0.25">
      <c r="A24" s="112" t="s">
        <v>82</v>
      </c>
      <c r="B24" s="113">
        <v>107.6</v>
      </c>
      <c r="C24" s="113">
        <v>113.37</v>
      </c>
      <c r="D24" s="113">
        <v>101.39</v>
      </c>
      <c r="E24" s="113">
        <v>105.07</v>
      </c>
      <c r="F24" s="113">
        <v>104.3</v>
      </c>
      <c r="G24" s="65">
        <f>B24/100</f>
        <v>1.0759999999999998</v>
      </c>
      <c r="H24" s="65">
        <f>C24/100</f>
        <v>1.1337000000000002</v>
      </c>
      <c r="I24" s="65">
        <f>D24/100</f>
        <v>1.0139</v>
      </c>
      <c r="J24" s="65">
        <f>E24/100</f>
        <v>1.0507</v>
      </c>
      <c r="K24" s="65">
        <f>F24/100</f>
        <v>1.0429999999999999</v>
      </c>
      <c r="L24" s="111">
        <f>(1*G24*H24*I24*J24*K24)-1</f>
        <v>0.35540343427452536</v>
      </c>
    </row>
    <row r="25" spans="1:12" x14ac:dyDescent="0.25">
      <c r="A25" s="112" t="s">
        <v>47</v>
      </c>
      <c r="B25" s="113">
        <v>105.3</v>
      </c>
      <c r="C25" s="113">
        <v>110.52</v>
      </c>
      <c r="D25" s="113">
        <v>103.01</v>
      </c>
      <c r="E25" s="113">
        <v>106.16</v>
      </c>
      <c r="F25" s="113">
        <v>104.27</v>
      </c>
      <c r="G25" s="65">
        <f>B25/100</f>
        <v>1.0529999999999999</v>
      </c>
      <c r="H25" s="65">
        <f>C25/100</f>
        <v>1.1052</v>
      </c>
      <c r="I25" s="65">
        <f>D25/100</f>
        <v>1.0301</v>
      </c>
      <c r="J25" s="65">
        <f>E25/100</f>
        <v>1.0615999999999999</v>
      </c>
      <c r="K25" s="65">
        <f>F25/100</f>
        <v>1.0427</v>
      </c>
      <c r="L25" s="111">
        <f>(1*G25*H25*I25*J25*K25)-1</f>
        <v>0.32699387408540925</v>
      </c>
    </row>
    <row r="26" spans="1:12" x14ac:dyDescent="0.25">
      <c r="A26" s="112" t="s">
        <v>52</v>
      </c>
      <c r="B26" s="113">
        <v>110.94</v>
      </c>
      <c r="C26" s="113">
        <v>107.73</v>
      </c>
      <c r="D26" s="113">
        <v>96.14</v>
      </c>
      <c r="E26" s="113">
        <v>104.62</v>
      </c>
      <c r="F26" s="113">
        <v>104.26</v>
      </c>
      <c r="G26" s="65">
        <f>B26/100</f>
        <v>1.1093999999999999</v>
      </c>
      <c r="H26" s="65">
        <f>C26/100</f>
        <v>1.0773000000000001</v>
      </c>
      <c r="I26" s="65">
        <f>D26/100</f>
        <v>0.96140000000000003</v>
      </c>
      <c r="J26" s="65">
        <f>E26/100</f>
        <v>1.0462</v>
      </c>
      <c r="K26" s="65">
        <f>F26/100</f>
        <v>1.0426</v>
      </c>
      <c r="L26" s="111">
        <f>(1*G26*H26*I26*J26*K26)-1</f>
        <v>0.25331828415814051</v>
      </c>
    </row>
    <row r="27" spans="1:12" x14ac:dyDescent="0.25">
      <c r="A27" s="112" t="s">
        <v>43</v>
      </c>
      <c r="B27" s="113">
        <v>120.99</v>
      </c>
      <c r="C27" s="113">
        <v>108.61</v>
      </c>
      <c r="D27" s="113">
        <v>104.86</v>
      </c>
      <c r="E27" s="113">
        <v>104.32</v>
      </c>
      <c r="F27" s="113">
        <v>104.24</v>
      </c>
      <c r="G27" s="65">
        <f>B27/100</f>
        <v>1.2099</v>
      </c>
      <c r="H27" s="65">
        <f>C27/100</f>
        <v>1.0861000000000001</v>
      </c>
      <c r="I27" s="65">
        <f>D27/100</f>
        <v>1.0486</v>
      </c>
      <c r="J27" s="65">
        <f>E27/100</f>
        <v>1.0431999999999999</v>
      </c>
      <c r="K27" s="65">
        <f>F27/100</f>
        <v>1.0424</v>
      </c>
      <c r="L27" s="111">
        <f>(1*G27*H27*I27*J27*K27)-1</f>
        <v>0.4984115945089016</v>
      </c>
    </row>
    <row r="28" spans="1:12" x14ac:dyDescent="0.25">
      <c r="A28" s="112" t="s">
        <v>56</v>
      </c>
      <c r="B28" s="113">
        <v>104.73</v>
      </c>
      <c r="C28" s="113">
        <v>114.45</v>
      </c>
      <c r="D28" s="113">
        <v>106.62</v>
      </c>
      <c r="E28" s="113">
        <v>103.56</v>
      </c>
      <c r="F28" s="113">
        <v>104.24</v>
      </c>
      <c r="G28" s="65">
        <f>B28/100</f>
        <v>1.0473000000000001</v>
      </c>
      <c r="H28" s="65">
        <f>C28/100</f>
        <v>1.1445000000000001</v>
      </c>
      <c r="I28" s="65">
        <f>D28/100</f>
        <v>1.0662</v>
      </c>
      <c r="J28" s="65">
        <f>E28/100</f>
        <v>1.0356000000000001</v>
      </c>
      <c r="K28" s="65">
        <f>F28/100</f>
        <v>1.0424</v>
      </c>
      <c r="L28" s="111">
        <f>(1*G28*H28*I28*J28*K28)-1</f>
        <v>0.37959630717052883</v>
      </c>
    </row>
    <row r="29" spans="1:12" x14ac:dyDescent="0.25">
      <c r="A29" s="112" t="s">
        <v>17</v>
      </c>
      <c r="B29" s="113">
        <v>115.58</v>
      </c>
      <c r="C29" s="113">
        <v>107.91</v>
      </c>
      <c r="D29" s="113">
        <v>104.58</v>
      </c>
      <c r="E29" s="113">
        <v>105.65</v>
      </c>
      <c r="F29" s="113">
        <v>104.19</v>
      </c>
      <c r="G29" s="65">
        <f>B29/100</f>
        <v>1.1557999999999999</v>
      </c>
      <c r="H29" s="65">
        <f>C29/100</f>
        <v>1.0790999999999999</v>
      </c>
      <c r="I29" s="65">
        <f>D29/100</f>
        <v>1.0458000000000001</v>
      </c>
      <c r="J29" s="65">
        <f>E29/100</f>
        <v>1.0565</v>
      </c>
      <c r="K29" s="65">
        <f>F29/100</f>
        <v>1.0419</v>
      </c>
      <c r="L29" s="111">
        <f>(1*G29*H29*I29*J29*K29)-1</f>
        <v>0.43578218242225852</v>
      </c>
    </row>
    <row r="30" spans="1:12" ht="22.5" x14ac:dyDescent="0.25">
      <c r="A30" s="112" t="s">
        <v>38</v>
      </c>
      <c r="B30" s="113">
        <v>104.24</v>
      </c>
      <c r="C30" s="113">
        <v>112.09</v>
      </c>
      <c r="D30" s="113">
        <v>104.56</v>
      </c>
      <c r="E30" s="113">
        <v>102.75</v>
      </c>
      <c r="F30" s="113">
        <v>104.13</v>
      </c>
      <c r="G30" s="65">
        <f>B30/100</f>
        <v>1.0424</v>
      </c>
      <c r="H30" s="65">
        <f>C30/100</f>
        <v>1.1209</v>
      </c>
      <c r="I30" s="65">
        <f>D30/100</f>
        <v>1.0456000000000001</v>
      </c>
      <c r="J30" s="65">
        <f>E30/100</f>
        <v>1.0275000000000001</v>
      </c>
      <c r="K30" s="65">
        <f>F30/100</f>
        <v>1.0412999999999999</v>
      </c>
      <c r="L30" s="111">
        <f>(1*G30*H30*I30*J30*K30)-1</f>
        <v>0.30714734576297653</v>
      </c>
    </row>
    <row r="31" spans="1:12" x14ac:dyDescent="0.25">
      <c r="A31" s="112" t="s">
        <v>7</v>
      </c>
      <c r="B31" s="113">
        <v>110.68</v>
      </c>
      <c r="C31" s="113">
        <v>106.49</v>
      </c>
      <c r="D31" s="113">
        <v>105.06</v>
      </c>
      <c r="E31" s="113">
        <v>104.56</v>
      </c>
      <c r="F31" s="113">
        <v>104.13</v>
      </c>
      <c r="G31" s="65">
        <f>B31/100</f>
        <v>1.1068</v>
      </c>
      <c r="H31" s="65">
        <f>C31/100</f>
        <v>1.0649</v>
      </c>
      <c r="I31" s="65">
        <f>D31/100</f>
        <v>1.0506</v>
      </c>
      <c r="J31" s="65">
        <f>E31/100</f>
        <v>1.0456000000000001</v>
      </c>
      <c r="K31" s="65">
        <f>F31/100</f>
        <v>1.0412999999999999</v>
      </c>
      <c r="L31" s="111">
        <f>(1*G31*H31*I31*J31*K31)-1</f>
        <v>0.34820774267004606</v>
      </c>
    </row>
    <row r="32" spans="1:12" x14ac:dyDescent="0.25">
      <c r="A32" s="112" t="s">
        <v>19</v>
      </c>
      <c r="B32" s="113">
        <v>104.16</v>
      </c>
      <c r="C32" s="113">
        <v>108.45</v>
      </c>
      <c r="D32" s="113">
        <v>102.24</v>
      </c>
      <c r="E32" s="113">
        <v>102.82</v>
      </c>
      <c r="F32" s="113">
        <v>104.13</v>
      </c>
      <c r="G32" s="65">
        <f>B32/100</f>
        <v>1.0415999999999999</v>
      </c>
      <c r="H32" s="65">
        <f>C32/100</f>
        <v>1.0845</v>
      </c>
      <c r="I32" s="65">
        <f>D32/100</f>
        <v>1.0224</v>
      </c>
      <c r="J32" s="65">
        <f>E32/100</f>
        <v>1.0282</v>
      </c>
      <c r="K32" s="65">
        <f>F32/100</f>
        <v>1.0412999999999999</v>
      </c>
      <c r="L32" s="111">
        <f>(1*G32*H32*I32*J32*K32)-1</f>
        <v>0.23653050929730157</v>
      </c>
    </row>
    <row r="33" spans="1:12" x14ac:dyDescent="0.25">
      <c r="A33" s="112" t="s">
        <v>75</v>
      </c>
      <c r="B33" s="113">
        <v>109.72</v>
      </c>
      <c r="C33" s="113">
        <v>110.75</v>
      </c>
      <c r="D33" s="113">
        <v>108.47</v>
      </c>
      <c r="E33" s="113">
        <v>104.85</v>
      </c>
      <c r="F33" s="113">
        <v>104.12</v>
      </c>
      <c r="G33" s="65">
        <f>B33/100</f>
        <v>1.0972</v>
      </c>
      <c r="H33" s="65">
        <f>C33/100</f>
        <v>1.1074999999999999</v>
      </c>
      <c r="I33" s="65">
        <f>D33/100</f>
        <v>1.0847</v>
      </c>
      <c r="J33" s="65">
        <f>E33/100</f>
        <v>1.0485</v>
      </c>
      <c r="K33" s="65">
        <f>F33/100</f>
        <v>1.0412000000000001</v>
      </c>
      <c r="L33" s="111">
        <f>(1*G33*H33*I33*J33*K33)-1</f>
        <v>0.43893696120169334</v>
      </c>
    </row>
    <row r="34" spans="1:12" ht="45" x14ac:dyDescent="0.25">
      <c r="A34" s="112" t="s">
        <v>148</v>
      </c>
      <c r="B34" s="113">
        <v>108.04</v>
      </c>
      <c r="C34" s="113">
        <v>109.03</v>
      </c>
      <c r="D34" s="113">
        <v>105.74</v>
      </c>
      <c r="E34" s="113">
        <v>107.85</v>
      </c>
      <c r="F34" s="113">
        <v>104.1</v>
      </c>
      <c r="G34" s="65">
        <f>B34/100</f>
        <v>1.0804</v>
      </c>
      <c r="H34" s="65">
        <f>C34/100</f>
        <v>1.0903</v>
      </c>
      <c r="I34" s="65">
        <f>D34/100</f>
        <v>1.0573999999999999</v>
      </c>
      <c r="J34" s="65">
        <f>E34/100</f>
        <v>1.0785</v>
      </c>
      <c r="K34" s="65">
        <f>F34/100</f>
        <v>1.0409999999999999</v>
      </c>
      <c r="L34" s="111">
        <f>(1*G34*H34*I34*J34*K34)-1</f>
        <v>0.39843013031602914</v>
      </c>
    </row>
    <row r="35" spans="1:12" x14ac:dyDescent="0.25">
      <c r="A35" s="112" t="s">
        <v>54</v>
      </c>
      <c r="B35" s="113">
        <v>112.31</v>
      </c>
      <c r="C35" s="113">
        <v>106.71</v>
      </c>
      <c r="D35" s="113">
        <v>105.63</v>
      </c>
      <c r="E35" s="113">
        <v>104.24</v>
      </c>
      <c r="F35" s="113">
        <v>103.91</v>
      </c>
      <c r="G35" s="65">
        <f>B35/100</f>
        <v>1.1231</v>
      </c>
      <c r="H35" s="65">
        <f>C35/100</f>
        <v>1.0670999999999999</v>
      </c>
      <c r="I35" s="65">
        <f>D35/100</f>
        <v>1.0563</v>
      </c>
      <c r="J35" s="65">
        <f>E35/100</f>
        <v>1.0424</v>
      </c>
      <c r="K35" s="65">
        <f>F35/100</f>
        <v>1.0390999999999999</v>
      </c>
      <c r="L35" s="111">
        <f>(1*G35*H35*I35*J35*K35)-1</f>
        <v>0.37120558808715254</v>
      </c>
    </row>
    <row r="36" spans="1:12" x14ac:dyDescent="0.25">
      <c r="A36" s="112" t="s">
        <v>13</v>
      </c>
      <c r="B36" s="113">
        <v>112.7</v>
      </c>
      <c r="C36" s="113">
        <v>106.92</v>
      </c>
      <c r="D36" s="113">
        <v>104.21</v>
      </c>
      <c r="E36" s="113">
        <v>103.33</v>
      </c>
      <c r="F36" s="113">
        <v>103.83</v>
      </c>
      <c r="G36" s="65">
        <f>B36/100</f>
        <v>1.127</v>
      </c>
      <c r="H36" s="65">
        <f>C36/100</f>
        <v>1.0691999999999999</v>
      </c>
      <c r="I36" s="65">
        <f>D36/100</f>
        <v>1.0421</v>
      </c>
      <c r="J36" s="65">
        <f>E36/100</f>
        <v>1.0332999999999999</v>
      </c>
      <c r="K36" s="65">
        <f>F36/100</f>
        <v>1.0383</v>
      </c>
      <c r="L36" s="111">
        <f>(1*G36*H36*I36*J36*K36)-1</f>
        <v>0.34722938061844522</v>
      </c>
    </row>
    <row r="37" spans="1:12" x14ac:dyDescent="0.25">
      <c r="A37" s="112" t="s">
        <v>3</v>
      </c>
      <c r="B37" s="113">
        <v>111.02</v>
      </c>
      <c r="C37" s="113">
        <v>106.33</v>
      </c>
      <c r="D37" s="113">
        <v>104.83</v>
      </c>
      <c r="E37" s="113">
        <v>104.1</v>
      </c>
      <c r="F37" s="113">
        <v>103.77</v>
      </c>
      <c r="G37" s="65">
        <f>B37/100</f>
        <v>1.1101999999999999</v>
      </c>
      <c r="H37" s="65">
        <f>C37/100</f>
        <v>1.0632999999999999</v>
      </c>
      <c r="I37" s="65">
        <f>D37/100</f>
        <v>1.0483</v>
      </c>
      <c r="J37" s="65">
        <f>E37/100</f>
        <v>1.0409999999999999</v>
      </c>
      <c r="K37" s="65">
        <f>F37/100</f>
        <v>1.0377000000000001</v>
      </c>
      <c r="L37" s="111">
        <f>(1*G37*H37*I37*J37*K37)-1</f>
        <v>0.33679609706850644</v>
      </c>
    </row>
    <row r="38" spans="1:12" x14ac:dyDescent="0.25">
      <c r="A38" s="112" t="s">
        <v>10</v>
      </c>
      <c r="B38" s="113">
        <v>112.22</v>
      </c>
      <c r="C38" s="113">
        <v>106.73</v>
      </c>
      <c r="D38" s="113">
        <v>104.55</v>
      </c>
      <c r="E38" s="113">
        <v>104.47</v>
      </c>
      <c r="F38" s="113">
        <v>103.73</v>
      </c>
      <c r="G38" s="65">
        <f>B38/100</f>
        <v>1.1222000000000001</v>
      </c>
      <c r="H38" s="65">
        <f>C38/100</f>
        <v>1.0673000000000001</v>
      </c>
      <c r="I38" s="65">
        <f>D38/100</f>
        <v>1.0454999999999999</v>
      </c>
      <c r="J38" s="65">
        <f>E38/100</f>
        <v>1.0447</v>
      </c>
      <c r="K38" s="65">
        <f>F38/100</f>
        <v>1.0373000000000001</v>
      </c>
      <c r="L38" s="111">
        <f>(1*G38*H38*I38*J38*K38)-1</f>
        <v>0.35699042588760155</v>
      </c>
    </row>
    <row r="39" spans="1:12" x14ac:dyDescent="0.25">
      <c r="A39" s="112" t="s">
        <v>147</v>
      </c>
      <c r="B39" s="113">
        <v>109.4</v>
      </c>
      <c r="C39" s="113">
        <v>110.05</v>
      </c>
      <c r="D39" s="113">
        <v>105.35</v>
      </c>
      <c r="E39" s="113">
        <v>104.62</v>
      </c>
      <c r="F39" s="113">
        <v>103.72</v>
      </c>
      <c r="G39" s="65">
        <f>B39/100</f>
        <v>1.0940000000000001</v>
      </c>
      <c r="H39" s="65">
        <f>C39/100</f>
        <v>1.1005</v>
      </c>
      <c r="I39" s="65">
        <f>D39/100</f>
        <v>1.0534999999999999</v>
      </c>
      <c r="J39" s="65">
        <f>E39/100</f>
        <v>1.0462</v>
      </c>
      <c r="K39" s="65">
        <f>F39/100</f>
        <v>1.0371999999999999</v>
      </c>
      <c r="L39" s="111">
        <f>(1*G39*H39*I39*J39*K39)-1</f>
        <v>0.37631908649513601</v>
      </c>
    </row>
    <row r="40" spans="1:12" x14ac:dyDescent="0.25">
      <c r="A40" s="112" t="s">
        <v>77</v>
      </c>
      <c r="B40" s="113">
        <v>113.44</v>
      </c>
      <c r="C40" s="113">
        <v>108.53</v>
      </c>
      <c r="D40" s="113">
        <v>104.38</v>
      </c>
      <c r="E40" s="113">
        <v>103.84</v>
      </c>
      <c r="F40" s="113">
        <v>103.71</v>
      </c>
      <c r="G40" s="65">
        <f>B40/100</f>
        <v>1.1344000000000001</v>
      </c>
      <c r="H40" s="65">
        <f>C40/100</f>
        <v>1.0852999999999999</v>
      </c>
      <c r="I40" s="65">
        <f>D40/100</f>
        <v>1.0438000000000001</v>
      </c>
      <c r="J40" s="65">
        <f>E40/100</f>
        <v>1.0384</v>
      </c>
      <c r="K40" s="65">
        <f>F40/100</f>
        <v>1.0370999999999999</v>
      </c>
      <c r="L40" s="111">
        <f>(1*G40*H40*I40*J40*K40)-1</f>
        <v>0.38394435031068652</v>
      </c>
    </row>
    <row r="41" spans="1:12" ht="22.5" x14ac:dyDescent="0.25">
      <c r="A41" s="112" t="s">
        <v>22</v>
      </c>
      <c r="B41" s="113">
        <v>109.55</v>
      </c>
      <c r="C41" s="113">
        <v>106.35</v>
      </c>
      <c r="D41" s="113">
        <v>103.88</v>
      </c>
      <c r="E41" s="113">
        <v>106.83</v>
      </c>
      <c r="F41" s="113">
        <v>103.69</v>
      </c>
      <c r="G41" s="65">
        <f>B41/100</f>
        <v>1.0954999999999999</v>
      </c>
      <c r="H41" s="65">
        <f>C41/100</f>
        <v>1.0634999999999999</v>
      </c>
      <c r="I41" s="65">
        <f>D41/100</f>
        <v>1.0387999999999999</v>
      </c>
      <c r="J41" s="65">
        <f>E41/100</f>
        <v>1.0683</v>
      </c>
      <c r="K41" s="65">
        <f>F41/100</f>
        <v>1.0368999999999999</v>
      </c>
      <c r="L41" s="111">
        <f>(1*G41*H41*I41*J41*K41)-1</f>
        <v>0.34063921865774827</v>
      </c>
    </row>
    <row r="42" spans="1:12" x14ac:dyDescent="0.25">
      <c r="A42" s="112" t="s">
        <v>9</v>
      </c>
      <c r="B42" s="113">
        <v>112.91</v>
      </c>
      <c r="C42" s="113">
        <v>106.29</v>
      </c>
      <c r="D42" s="113">
        <v>103.46</v>
      </c>
      <c r="E42" s="113">
        <v>103.46</v>
      </c>
      <c r="F42" s="113">
        <v>103.67</v>
      </c>
      <c r="G42" s="65">
        <f>B42/100</f>
        <v>1.1291</v>
      </c>
      <c r="H42" s="65">
        <f>C42/100</f>
        <v>1.0629</v>
      </c>
      <c r="I42" s="65">
        <f>D42/100</f>
        <v>1.0346</v>
      </c>
      <c r="J42" s="65">
        <f>E42/100</f>
        <v>1.0346</v>
      </c>
      <c r="K42" s="65">
        <f>F42/100</f>
        <v>1.0367</v>
      </c>
      <c r="L42" s="111">
        <f>(1*G42*H42*I42*J42*K42)-1</f>
        <v>0.33175047739017915</v>
      </c>
    </row>
    <row r="43" spans="1:12" x14ac:dyDescent="0.25">
      <c r="A43" s="112" t="s">
        <v>5</v>
      </c>
      <c r="B43" s="113">
        <v>103.67</v>
      </c>
      <c r="C43" s="113">
        <v>112.9</v>
      </c>
      <c r="D43" s="113">
        <v>106.12</v>
      </c>
      <c r="E43" s="113">
        <v>105.96</v>
      </c>
      <c r="F43" s="113">
        <v>103.63</v>
      </c>
      <c r="G43" s="65">
        <f>B43/100</f>
        <v>1.0367</v>
      </c>
      <c r="H43" s="65">
        <f>C43/100</f>
        <v>1.129</v>
      </c>
      <c r="I43" s="65">
        <f>D43/100</f>
        <v>1.0612000000000001</v>
      </c>
      <c r="J43" s="65">
        <f>E43/100</f>
        <v>1.0595999999999999</v>
      </c>
      <c r="K43" s="65">
        <f>F43/100</f>
        <v>1.0363</v>
      </c>
      <c r="L43" s="111">
        <f>(1*G43*H43*I43*J43*K43)-1</f>
        <v>0.36386608359620909</v>
      </c>
    </row>
    <row r="44" spans="1:12" x14ac:dyDescent="0.25">
      <c r="A44" s="112" t="s">
        <v>65</v>
      </c>
      <c r="B44" s="113">
        <v>106.02</v>
      </c>
      <c r="C44" s="113">
        <v>111.98</v>
      </c>
      <c r="D44" s="113">
        <v>104.56</v>
      </c>
      <c r="E44" s="113">
        <v>102.98</v>
      </c>
      <c r="F44" s="113">
        <v>103.61</v>
      </c>
      <c r="G44" s="65">
        <f>B44/100</f>
        <v>1.0602</v>
      </c>
      <c r="H44" s="65">
        <f>C44/100</f>
        <v>1.1198000000000001</v>
      </c>
      <c r="I44" s="65">
        <f>D44/100</f>
        <v>1.0456000000000001</v>
      </c>
      <c r="J44" s="65">
        <f>E44/100</f>
        <v>1.0298</v>
      </c>
      <c r="K44" s="65">
        <f>F44/100</f>
        <v>1.0361</v>
      </c>
      <c r="L44" s="111">
        <f>(1*G44*H44*I44*J44*K44)-1</f>
        <v>0.32448913120764189</v>
      </c>
    </row>
    <row r="45" spans="1:12" x14ac:dyDescent="0.25">
      <c r="A45" s="112" t="s">
        <v>16</v>
      </c>
      <c r="B45" s="113">
        <v>114.11</v>
      </c>
      <c r="C45" s="113">
        <v>106.67</v>
      </c>
      <c r="D45" s="113">
        <v>104.8</v>
      </c>
      <c r="E45" s="113">
        <v>106.28</v>
      </c>
      <c r="F45" s="113">
        <v>103.6</v>
      </c>
      <c r="G45" s="65">
        <f>B45/100</f>
        <v>1.1411</v>
      </c>
      <c r="H45" s="65">
        <f>C45/100</f>
        <v>1.0667</v>
      </c>
      <c r="I45" s="65">
        <f>D45/100</f>
        <v>1.048</v>
      </c>
      <c r="J45" s="65">
        <f>E45/100</f>
        <v>1.0628</v>
      </c>
      <c r="K45" s="65">
        <f>F45/100</f>
        <v>1.036</v>
      </c>
      <c r="L45" s="111">
        <f>(1*G45*H45*I45*J45*K45)-1</f>
        <v>0.40455446361271852</v>
      </c>
    </row>
    <row r="46" spans="1:12" x14ac:dyDescent="0.25">
      <c r="A46" s="112" t="s">
        <v>20</v>
      </c>
      <c r="B46" s="113">
        <v>109.19</v>
      </c>
      <c r="C46" s="113">
        <v>106.66</v>
      </c>
      <c r="D46" s="113">
        <v>103.81</v>
      </c>
      <c r="E46" s="113">
        <v>106.64</v>
      </c>
      <c r="F46" s="113">
        <v>103.54</v>
      </c>
      <c r="G46" s="65">
        <f>B46/100</f>
        <v>1.0918999999999999</v>
      </c>
      <c r="H46" s="65">
        <f>C46/100</f>
        <v>1.0666</v>
      </c>
      <c r="I46" s="65">
        <f>D46/100</f>
        <v>1.0381</v>
      </c>
      <c r="J46" s="65">
        <f>E46/100</f>
        <v>1.0664</v>
      </c>
      <c r="K46" s="65">
        <f>F46/100</f>
        <v>1.0354000000000001</v>
      </c>
      <c r="L46" s="111">
        <f>(1*G46*H46*I46*J46*K46)-1</f>
        <v>0.33490983708492816</v>
      </c>
    </row>
    <row r="47" spans="1:12" x14ac:dyDescent="0.25">
      <c r="A47" s="112" t="s">
        <v>62</v>
      </c>
      <c r="B47" s="113">
        <v>103.81</v>
      </c>
      <c r="C47" s="113">
        <v>119.99</v>
      </c>
      <c r="D47" s="113">
        <v>105.52</v>
      </c>
      <c r="E47" s="113">
        <v>104.18</v>
      </c>
      <c r="F47" s="113">
        <v>103.51</v>
      </c>
      <c r="G47" s="65">
        <f>B47/100</f>
        <v>1.0381</v>
      </c>
      <c r="H47" s="65">
        <f>C47/100</f>
        <v>1.1999</v>
      </c>
      <c r="I47" s="65">
        <f>D47/100</f>
        <v>1.0551999999999999</v>
      </c>
      <c r="J47" s="65">
        <f>E47/100</f>
        <v>1.0418000000000001</v>
      </c>
      <c r="K47" s="65">
        <f>F47/100</f>
        <v>1.0351000000000001</v>
      </c>
      <c r="L47" s="111">
        <f>(1*G47*H47*I47*J47*K47)-1</f>
        <v>0.41737800349577459</v>
      </c>
    </row>
    <row r="48" spans="1:12" x14ac:dyDescent="0.25">
      <c r="A48" s="112" t="s">
        <v>2</v>
      </c>
      <c r="B48" s="113">
        <v>112.58</v>
      </c>
      <c r="C48" s="113">
        <v>107.99</v>
      </c>
      <c r="D48" s="113">
        <v>105.13</v>
      </c>
      <c r="E48" s="113">
        <v>104.12</v>
      </c>
      <c r="F48" s="113">
        <v>103.5</v>
      </c>
      <c r="G48" s="65">
        <f>B48/100</f>
        <v>1.1257999999999999</v>
      </c>
      <c r="H48" s="65">
        <f>C48/100</f>
        <v>1.0798999999999999</v>
      </c>
      <c r="I48" s="65">
        <f>D48/100</f>
        <v>1.0512999999999999</v>
      </c>
      <c r="J48" s="65">
        <f>E48/100</f>
        <v>1.0412000000000001</v>
      </c>
      <c r="K48" s="65">
        <f>F48/100</f>
        <v>1.0349999999999999</v>
      </c>
      <c r="L48" s="111">
        <f>(1*G48*H48*I48*J48*K48)-1</f>
        <v>0.3773552195684986</v>
      </c>
    </row>
    <row r="49" spans="1:12" x14ac:dyDescent="0.25">
      <c r="A49" s="112" t="s">
        <v>73</v>
      </c>
      <c r="B49" s="113">
        <v>112.07</v>
      </c>
      <c r="C49" s="113">
        <v>102.83</v>
      </c>
      <c r="D49" s="113">
        <v>100.51</v>
      </c>
      <c r="E49" s="113">
        <v>101.27</v>
      </c>
      <c r="F49" s="113">
        <v>103.46</v>
      </c>
      <c r="G49" s="65">
        <f>B49/100</f>
        <v>1.1207</v>
      </c>
      <c r="H49" s="65">
        <f>C49/100</f>
        <v>1.0283</v>
      </c>
      <c r="I49" s="65">
        <f>D49/100</f>
        <v>1.0051000000000001</v>
      </c>
      <c r="J49" s="65">
        <f>E49/100</f>
        <v>1.0126999999999999</v>
      </c>
      <c r="K49" s="65">
        <f>F49/100</f>
        <v>1.0346</v>
      </c>
      <c r="L49" s="111">
        <f>(1*G49*H49*I49*J49*K49)-1</f>
        <v>0.21358937287730795</v>
      </c>
    </row>
    <row r="50" spans="1:12" x14ac:dyDescent="0.25">
      <c r="A50" s="112" t="s">
        <v>57</v>
      </c>
      <c r="B50" s="113">
        <v>114.38</v>
      </c>
      <c r="C50" s="113">
        <v>107.78</v>
      </c>
      <c r="D50" s="113">
        <v>103.73</v>
      </c>
      <c r="E50" s="113">
        <v>100.23</v>
      </c>
      <c r="F50" s="113">
        <v>103.42</v>
      </c>
      <c r="G50" s="65">
        <f>B50/100</f>
        <v>1.1437999999999999</v>
      </c>
      <c r="H50" s="65">
        <f>C50/100</f>
        <v>1.0778000000000001</v>
      </c>
      <c r="I50" s="65">
        <f>D50/100</f>
        <v>1.0373000000000001</v>
      </c>
      <c r="J50" s="65">
        <f>E50/100</f>
        <v>1.0023</v>
      </c>
      <c r="K50" s="65">
        <f>F50/100</f>
        <v>1.0342</v>
      </c>
      <c r="L50" s="111">
        <f>(1*G50*H50*I50*J50*K50)-1</f>
        <v>0.32554633466136629</v>
      </c>
    </row>
    <row r="51" spans="1:12" x14ac:dyDescent="0.25">
      <c r="A51" s="112" t="s">
        <v>51</v>
      </c>
      <c r="B51" s="113">
        <v>104.93</v>
      </c>
      <c r="C51" s="113">
        <v>114.46</v>
      </c>
      <c r="D51" s="113">
        <v>106.75</v>
      </c>
      <c r="E51" s="113">
        <v>106.68</v>
      </c>
      <c r="F51" s="113">
        <v>103.41</v>
      </c>
      <c r="G51" s="65">
        <f>B51/100</f>
        <v>1.0493000000000001</v>
      </c>
      <c r="H51" s="65">
        <f>C51/100</f>
        <v>1.1445999999999998</v>
      </c>
      <c r="I51" s="65">
        <f>D51/100</f>
        <v>1.0674999999999999</v>
      </c>
      <c r="J51" s="65">
        <f>E51/100</f>
        <v>1.0668</v>
      </c>
      <c r="K51" s="65">
        <f>F51/100</f>
        <v>1.0341</v>
      </c>
      <c r="L51" s="111">
        <f>(1*G51*H51*I51*J51*K51)-1</f>
        <v>0.41438239921479458</v>
      </c>
    </row>
    <row r="52" spans="1:12" x14ac:dyDescent="0.25">
      <c r="A52" s="112" t="s">
        <v>106</v>
      </c>
      <c r="B52" s="113">
        <v>110.06</v>
      </c>
      <c r="C52" s="113">
        <v>107</v>
      </c>
      <c r="D52" s="113">
        <v>105.05</v>
      </c>
      <c r="E52" s="113">
        <v>103.58</v>
      </c>
      <c r="F52" s="113">
        <v>103.33</v>
      </c>
      <c r="G52" s="65">
        <f>B52/100</f>
        <v>1.1006</v>
      </c>
      <c r="H52" s="65">
        <f>C52/100</f>
        <v>1.07</v>
      </c>
      <c r="I52" s="65">
        <f>D52/100</f>
        <v>1.0505</v>
      </c>
      <c r="J52" s="65">
        <f>E52/100</f>
        <v>1.0358000000000001</v>
      </c>
      <c r="K52" s="65">
        <f>F52/100</f>
        <v>1.0332999999999999</v>
      </c>
      <c r="L52" s="111">
        <f>(1*G52*H52*I52*J52*K52)-1</f>
        <v>0.32407223563874088</v>
      </c>
    </row>
    <row r="53" spans="1:12" x14ac:dyDescent="0.25">
      <c r="A53" s="112" t="s">
        <v>63</v>
      </c>
      <c r="B53" s="113">
        <v>110.43</v>
      </c>
      <c r="C53" s="113">
        <v>109.2</v>
      </c>
      <c r="D53" s="113">
        <v>103.99</v>
      </c>
      <c r="E53" s="113">
        <v>103.18</v>
      </c>
      <c r="F53" s="113">
        <v>103.32</v>
      </c>
      <c r="G53" s="65">
        <f>B53/100</f>
        <v>1.1043000000000001</v>
      </c>
      <c r="H53" s="65">
        <f>C53/100</f>
        <v>1.0920000000000001</v>
      </c>
      <c r="I53" s="65">
        <f>D53/100</f>
        <v>1.0399</v>
      </c>
      <c r="J53" s="65">
        <f>E53/100</f>
        <v>1.0318000000000001</v>
      </c>
      <c r="K53" s="65">
        <f>F53/100</f>
        <v>1.0331999999999999</v>
      </c>
      <c r="L53" s="111">
        <f>(1*G53*H53*I53*J53*K53)-1</f>
        <v>0.3368454731571684</v>
      </c>
    </row>
    <row r="54" spans="1:12" x14ac:dyDescent="0.25">
      <c r="A54" s="112" t="s">
        <v>32</v>
      </c>
      <c r="B54" s="113">
        <v>111.13</v>
      </c>
      <c r="C54" s="113">
        <v>108.3</v>
      </c>
      <c r="D54" s="113">
        <v>103.65</v>
      </c>
      <c r="E54" s="113">
        <v>103.01</v>
      </c>
      <c r="F54" s="113">
        <v>103.26</v>
      </c>
      <c r="G54" s="65">
        <f>B54/100</f>
        <v>1.1113</v>
      </c>
      <c r="H54" s="65">
        <f>C54/100</f>
        <v>1.083</v>
      </c>
      <c r="I54" s="65">
        <f>D54/100</f>
        <v>1.0365</v>
      </c>
      <c r="J54" s="65">
        <f>E54/100</f>
        <v>1.0301</v>
      </c>
      <c r="K54" s="65">
        <f>F54/100</f>
        <v>1.0326</v>
      </c>
      <c r="L54" s="111">
        <f>(1*G54*H54*I54*J54*K54)-1</f>
        <v>0.32690730584218985</v>
      </c>
    </row>
    <row r="55" spans="1:12" x14ac:dyDescent="0.25">
      <c r="A55" s="112" t="s">
        <v>15</v>
      </c>
      <c r="B55" s="113">
        <v>112.9</v>
      </c>
      <c r="C55" s="113">
        <v>108.85</v>
      </c>
      <c r="D55" s="113">
        <v>103.97</v>
      </c>
      <c r="E55" s="113">
        <v>103.74</v>
      </c>
      <c r="F55" s="113">
        <v>103.24</v>
      </c>
      <c r="G55" s="65">
        <f>B55/100</f>
        <v>1.129</v>
      </c>
      <c r="H55" s="65">
        <f>C55/100</f>
        <v>1.0885</v>
      </c>
      <c r="I55" s="65">
        <f>D55/100</f>
        <v>1.0397000000000001</v>
      </c>
      <c r="J55" s="65">
        <f>E55/100</f>
        <v>1.0373999999999999</v>
      </c>
      <c r="K55" s="65">
        <f>F55/100</f>
        <v>1.0324</v>
      </c>
      <c r="L55" s="111">
        <f>(1*G55*H55*I55*J55*K55)-1</f>
        <v>0.36843652929329407</v>
      </c>
    </row>
    <row r="56" spans="1:12" x14ac:dyDescent="0.25">
      <c r="A56" s="112" t="s">
        <v>4</v>
      </c>
      <c r="B56" s="113">
        <v>110.48</v>
      </c>
      <c r="C56" s="113">
        <v>109.33</v>
      </c>
      <c r="D56" s="113">
        <v>103.45</v>
      </c>
      <c r="E56" s="113">
        <v>103.32</v>
      </c>
      <c r="F56" s="113">
        <v>103.2</v>
      </c>
      <c r="G56" s="65">
        <f>B56/100</f>
        <v>1.1048</v>
      </c>
      <c r="H56" s="65">
        <f>C56/100</f>
        <v>1.0932999999999999</v>
      </c>
      <c r="I56" s="65">
        <f>D56/100</f>
        <v>1.0345</v>
      </c>
      <c r="J56" s="65">
        <f>E56/100</f>
        <v>1.0331999999999999</v>
      </c>
      <c r="K56" s="65">
        <f>F56/100</f>
        <v>1.032</v>
      </c>
      <c r="L56" s="111">
        <f>(1*G56*H56*I56*J56*K56)-1</f>
        <v>0.33234778258340558</v>
      </c>
    </row>
    <row r="57" spans="1:12" x14ac:dyDescent="0.25">
      <c r="A57" s="112" t="s">
        <v>142</v>
      </c>
      <c r="B57" s="113">
        <v>106.76</v>
      </c>
      <c r="C57" s="113">
        <v>118.45</v>
      </c>
      <c r="D57" s="113">
        <v>107.66</v>
      </c>
      <c r="E57" s="113">
        <v>107.49</v>
      </c>
      <c r="F57" s="113">
        <v>103.18</v>
      </c>
      <c r="G57" s="65">
        <f>B57/100</f>
        <v>1.0676000000000001</v>
      </c>
      <c r="H57" s="65">
        <f>C57/100</f>
        <v>1.1845000000000001</v>
      </c>
      <c r="I57" s="65">
        <f>D57/100</f>
        <v>1.0766</v>
      </c>
      <c r="J57" s="65">
        <f>E57/100</f>
        <v>1.0749</v>
      </c>
      <c r="K57" s="65">
        <f>F57/100</f>
        <v>1.0318000000000001</v>
      </c>
      <c r="L57" s="111">
        <f>(1*G57*H57*I57*J57*K57)-1</f>
        <v>0.50994661233906546</v>
      </c>
    </row>
    <row r="58" spans="1:12" x14ac:dyDescent="0.25">
      <c r="A58" s="112" t="s">
        <v>11</v>
      </c>
      <c r="B58" s="113">
        <v>114.04</v>
      </c>
      <c r="C58" s="113">
        <v>108.12</v>
      </c>
      <c r="D58" s="113">
        <v>103.03</v>
      </c>
      <c r="E58" s="113">
        <v>104.04</v>
      </c>
      <c r="F58" s="113">
        <v>103.06</v>
      </c>
      <c r="G58" s="65">
        <f>B58/100</f>
        <v>1.1404000000000001</v>
      </c>
      <c r="H58" s="65">
        <f>C58/100</f>
        <v>1.0811999999999999</v>
      </c>
      <c r="I58" s="65">
        <f>D58/100</f>
        <v>1.0303</v>
      </c>
      <c r="J58" s="65">
        <f>E58/100</f>
        <v>1.0404</v>
      </c>
      <c r="K58" s="65">
        <f>F58/100</f>
        <v>1.0306</v>
      </c>
      <c r="L58" s="111">
        <f>(1*G58*H58*I58*J58*K58)-1</f>
        <v>0.36212645289077527</v>
      </c>
    </row>
    <row r="59" spans="1:12" x14ac:dyDescent="0.25">
      <c r="A59" s="112" t="s">
        <v>74</v>
      </c>
      <c r="B59" s="113">
        <v>112.59</v>
      </c>
      <c r="C59" s="113">
        <v>109.78</v>
      </c>
      <c r="D59" s="113">
        <v>105.84</v>
      </c>
      <c r="E59" s="113">
        <v>104.07</v>
      </c>
      <c r="F59" s="113">
        <v>103.05</v>
      </c>
      <c r="G59" s="65">
        <f>B59/100</f>
        <v>1.1259000000000001</v>
      </c>
      <c r="H59" s="65">
        <f>C59/100</f>
        <v>1.0978000000000001</v>
      </c>
      <c r="I59" s="65">
        <f>D59/100</f>
        <v>1.0584</v>
      </c>
      <c r="J59" s="65">
        <f>E59/100</f>
        <v>1.0407</v>
      </c>
      <c r="K59" s="65">
        <f>F59/100</f>
        <v>1.0305</v>
      </c>
      <c r="L59" s="111">
        <f>(1*G59*H59*I59*J59*K59)-1</f>
        <v>0.40296367773870179</v>
      </c>
    </row>
    <row r="60" spans="1:12" x14ac:dyDescent="0.25">
      <c r="A60" s="112" t="s">
        <v>25</v>
      </c>
      <c r="B60" s="113">
        <v>109.1</v>
      </c>
      <c r="C60" s="113">
        <v>106.3</v>
      </c>
      <c r="D60" s="113">
        <v>101.19</v>
      </c>
      <c r="E60" s="113">
        <v>103.46</v>
      </c>
      <c r="F60" s="113">
        <v>102.97</v>
      </c>
      <c r="G60" s="65">
        <f>B60/100</f>
        <v>1.091</v>
      </c>
      <c r="H60" s="65">
        <f>C60/100</f>
        <v>1.0629999999999999</v>
      </c>
      <c r="I60" s="65">
        <f>D60/100</f>
        <v>1.0119</v>
      </c>
      <c r="J60" s="65">
        <f>E60/100</f>
        <v>1.0346</v>
      </c>
      <c r="K60" s="65">
        <f>F60/100</f>
        <v>1.0297000000000001</v>
      </c>
      <c r="L60" s="111">
        <f>(1*G60*H60*I60*J60*K60)-1</f>
        <v>0.2501979943264927</v>
      </c>
    </row>
    <row r="61" spans="1:12" x14ac:dyDescent="0.25">
      <c r="A61" s="112" t="s">
        <v>80</v>
      </c>
      <c r="B61" s="113">
        <v>86.26</v>
      </c>
      <c r="C61" s="113">
        <v>114.27</v>
      </c>
      <c r="D61" s="113">
        <v>104.63</v>
      </c>
      <c r="E61" s="113">
        <v>101.98</v>
      </c>
      <c r="F61" s="113">
        <v>102.9</v>
      </c>
      <c r="G61" s="65">
        <f>B61/100</f>
        <v>0.86260000000000003</v>
      </c>
      <c r="H61" s="65">
        <f>C61/100</f>
        <v>1.1427</v>
      </c>
      <c r="I61" s="65">
        <f>D61/100</f>
        <v>1.0463</v>
      </c>
      <c r="J61" s="65">
        <f>E61/100</f>
        <v>1.0198</v>
      </c>
      <c r="K61" s="65">
        <f>F61/100</f>
        <v>1.0290000000000001</v>
      </c>
      <c r="L61" s="111">
        <f>(1*G61*H61*I61*J61*K61)-1</f>
        <v>8.225173047354839E-2</v>
      </c>
    </row>
    <row r="62" spans="1:12" ht="22.5" x14ac:dyDescent="0.25">
      <c r="A62" s="112" t="s">
        <v>104</v>
      </c>
      <c r="B62" s="113">
        <v>104.23</v>
      </c>
      <c r="C62" s="113">
        <v>101.18</v>
      </c>
      <c r="D62" s="113">
        <v>103.75</v>
      </c>
      <c r="E62" s="113">
        <v>101.94</v>
      </c>
      <c r="F62" s="113">
        <v>102.87</v>
      </c>
      <c r="G62" s="65">
        <f>B62/100</f>
        <v>1.0423</v>
      </c>
      <c r="H62" s="65">
        <f>C62/100</f>
        <v>1.0118</v>
      </c>
      <c r="I62" s="65">
        <f>D62/100</f>
        <v>1.0375000000000001</v>
      </c>
      <c r="J62" s="65">
        <f>E62/100</f>
        <v>1.0194000000000001</v>
      </c>
      <c r="K62" s="65">
        <f>F62/100</f>
        <v>1.0286999999999999</v>
      </c>
      <c r="L62" s="111">
        <f>(1*G62*H62*I62*J62*K62)-1</f>
        <v>0.14738425853103809</v>
      </c>
    </row>
    <row r="63" spans="1:12" x14ac:dyDescent="0.25">
      <c r="A63" s="112" t="s">
        <v>36</v>
      </c>
      <c r="B63" s="113">
        <v>103.91</v>
      </c>
      <c r="C63" s="113">
        <v>112.62</v>
      </c>
      <c r="D63" s="113">
        <v>105.12</v>
      </c>
      <c r="E63" s="113">
        <v>102.92</v>
      </c>
      <c r="F63" s="113">
        <v>102.82</v>
      </c>
      <c r="G63" s="65">
        <f>B63/100</f>
        <v>1.0390999999999999</v>
      </c>
      <c r="H63" s="65">
        <f>C63/100</f>
        <v>1.1262000000000001</v>
      </c>
      <c r="I63" s="65">
        <f>D63/100</f>
        <v>1.0512000000000001</v>
      </c>
      <c r="J63" s="65">
        <f>E63/100</f>
        <v>1.0292000000000001</v>
      </c>
      <c r="K63" s="65">
        <f>F63/100</f>
        <v>1.0282</v>
      </c>
      <c r="L63" s="111">
        <f>(1*G63*H63*I63*J63*K63)-1</f>
        <v>0.30177401160799189</v>
      </c>
    </row>
    <row r="64" spans="1:12" x14ac:dyDescent="0.25">
      <c r="A64" s="112" t="s">
        <v>78</v>
      </c>
      <c r="B64" s="113">
        <v>106.22</v>
      </c>
      <c r="C64" s="113">
        <v>105.91</v>
      </c>
      <c r="D64" s="113">
        <v>106</v>
      </c>
      <c r="E64" s="113">
        <v>105.14</v>
      </c>
      <c r="F64" s="113">
        <v>102.81</v>
      </c>
      <c r="G64" s="65">
        <f>B64/100</f>
        <v>1.0622</v>
      </c>
      <c r="H64" s="65">
        <f>C64/100</f>
        <v>1.0590999999999999</v>
      </c>
      <c r="I64" s="65">
        <f>D64/100</f>
        <v>1.06</v>
      </c>
      <c r="J64" s="65">
        <f>E64/100</f>
        <v>1.0514000000000001</v>
      </c>
      <c r="K64" s="65">
        <f>F64/100</f>
        <v>1.0281</v>
      </c>
      <c r="L64" s="111">
        <f>(1*G64*H64*I64*J64*K64)-1</f>
        <v>0.28899864914201068</v>
      </c>
    </row>
    <row r="65" spans="1:12" x14ac:dyDescent="0.25">
      <c r="A65" s="112" t="s">
        <v>44</v>
      </c>
      <c r="B65" s="113">
        <v>110.81</v>
      </c>
      <c r="C65" s="113">
        <v>107.17</v>
      </c>
      <c r="D65" s="113">
        <v>103.9</v>
      </c>
      <c r="E65" s="113">
        <v>105.86</v>
      </c>
      <c r="F65" s="113">
        <v>102.79</v>
      </c>
      <c r="G65" s="65">
        <f>B65/100</f>
        <v>1.1081000000000001</v>
      </c>
      <c r="H65" s="65">
        <f>C65/100</f>
        <v>1.0717000000000001</v>
      </c>
      <c r="I65" s="65">
        <f>D65/100</f>
        <v>1.0390000000000001</v>
      </c>
      <c r="J65" s="65">
        <f>E65/100</f>
        <v>1.0586</v>
      </c>
      <c r="K65" s="65">
        <f>F65/100</f>
        <v>1.0279</v>
      </c>
      <c r="L65" s="111">
        <f>(1*G65*H65*I65*J65*K65)-1</f>
        <v>0.34261188980947943</v>
      </c>
    </row>
    <row r="66" spans="1:12" x14ac:dyDescent="0.25">
      <c r="A66" s="112" t="s">
        <v>55</v>
      </c>
      <c r="B66" s="113">
        <v>112.3</v>
      </c>
      <c r="C66" s="113">
        <v>113.68</v>
      </c>
      <c r="D66" s="113">
        <v>102.91</v>
      </c>
      <c r="E66" s="113">
        <v>102.26</v>
      </c>
      <c r="F66" s="113">
        <v>102.79</v>
      </c>
      <c r="G66" s="65">
        <f>B66/100</f>
        <v>1.123</v>
      </c>
      <c r="H66" s="65">
        <f>C66/100</f>
        <v>1.1368</v>
      </c>
      <c r="I66" s="65">
        <f>D66/100</f>
        <v>1.0290999999999999</v>
      </c>
      <c r="J66" s="65">
        <f>E66/100</f>
        <v>1.0226</v>
      </c>
      <c r="K66" s="65">
        <f>F66/100</f>
        <v>1.0279</v>
      </c>
      <c r="L66" s="111">
        <f>(1*G66*H66*I66*J66*K66)-1</f>
        <v>0.38095031622907438</v>
      </c>
    </row>
    <row r="67" spans="1:12" x14ac:dyDescent="0.25">
      <c r="A67" s="112" t="s">
        <v>26</v>
      </c>
      <c r="B67" s="113">
        <v>102.77</v>
      </c>
      <c r="C67" s="113">
        <v>111.59</v>
      </c>
      <c r="D67" s="113">
        <v>107.12</v>
      </c>
      <c r="E67" s="113">
        <v>101.86</v>
      </c>
      <c r="F67" s="113">
        <v>102.75</v>
      </c>
      <c r="G67" s="65">
        <f>B67/100</f>
        <v>1.0277000000000001</v>
      </c>
      <c r="H67" s="65">
        <f>C67/100</f>
        <v>1.1159000000000001</v>
      </c>
      <c r="I67" s="65">
        <f>D67/100</f>
        <v>1.0712000000000002</v>
      </c>
      <c r="J67" s="65">
        <f>E67/100</f>
        <v>1.0185999999999999</v>
      </c>
      <c r="K67" s="65">
        <f>F67/100</f>
        <v>1.0275000000000001</v>
      </c>
      <c r="L67" s="111">
        <f>(1*G67*H67*I67*J67*K67)-1</f>
        <v>0.28572385124423128</v>
      </c>
    </row>
    <row r="68" spans="1:12" x14ac:dyDescent="0.25">
      <c r="A68" s="112" t="s">
        <v>83</v>
      </c>
      <c r="B68" s="113">
        <v>106.52</v>
      </c>
      <c r="C68" s="113">
        <v>104.4</v>
      </c>
      <c r="D68" s="113">
        <v>101</v>
      </c>
      <c r="E68" s="113">
        <v>101.07</v>
      </c>
      <c r="F68" s="113">
        <v>102.74</v>
      </c>
      <c r="G68" s="65">
        <f>B68/100</f>
        <v>1.0651999999999999</v>
      </c>
      <c r="H68" s="65">
        <f>C68/100</f>
        <v>1.044</v>
      </c>
      <c r="I68" s="65">
        <f>D68/100</f>
        <v>1.01</v>
      </c>
      <c r="J68" s="65">
        <f>E68/100</f>
        <v>1.0106999999999999</v>
      </c>
      <c r="K68" s="65">
        <f>F68/100</f>
        <v>1.0273999999999999</v>
      </c>
      <c r="L68" s="111">
        <f>(1*G68*H68*I68*J68*K68)-1</f>
        <v>0.16631230418689169</v>
      </c>
    </row>
    <row r="69" spans="1:12" ht="22.5" x14ac:dyDescent="0.25">
      <c r="A69" s="112" t="s">
        <v>39</v>
      </c>
      <c r="B69" s="113">
        <v>102.7</v>
      </c>
      <c r="C69" s="113">
        <v>115.76</v>
      </c>
      <c r="D69" s="113">
        <v>102.55</v>
      </c>
      <c r="E69" s="113">
        <v>102.21</v>
      </c>
      <c r="F69" s="113">
        <v>102.66</v>
      </c>
      <c r="G69" s="65">
        <f>B69/100</f>
        <v>1.0270000000000001</v>
      </c>
      <c r="H69" s="65">
        <f>C69/100</f>
        <v>1.1576</v>
      </c>
      <c r="I69" s="65">
        <f>D69/100</f>
        <v>1.0255000000000001</v>
      </c>
      <c r="J69" s="65">
        <f>E69/100</f>
        <v>1.0221</v>
      </c>
      <c r="K69" s="65">
        <f>F69/100</f>
        <v>1.0266</v>
      </c>
      <c r="L69" s="111">
        <f>(1*G69*H69*I69*J69*K69)-1</f>
        <v>0.2792613375386479</v>
      </c>
    </row>
    <row r="70" spans="1:12" x14ac:dyDescent="0.25">
      <c r="A70" s="112" t="s">
        <v>34</v>
      </c>
      <c r="B70" s="113">
        <v>111.31</v>
      </c>
      <c r="C70" s="113">
        <v>113.84</v>
      </c>
      <c r="D70" s="113">
        <v>105.26</v>
      </c>
      <c r="E70" s="113">
        <v>104.63</v>
      </c>
      <c r="F70" s="113">
        <v>102.59</v>
      </c>
      <c r="G70" s="65">
        <f>B70/100</f>
        <v>1.1131</v>
      </c>
      <c r="H70" s="65">
        <f>C70/100</f>
        <v>1.1384000000000001</v>
      </c>
      <c r="I70" s="65">
        <f>D70/100</f>
        <v>1.0526</v>
      </c>
      <c r="J70" s="65">
        <f>E70/100</f>
        <v>1.0463</v>
      </c>
      <c r="K70" s="65">
        <f>F70/100</f>
        <v>1.0259</v>
      </c>
      <c r="L70" s="111">
        <f>(1*G70*H70*I70*J70*K70)-1</f>
        <v>0.43170549112456302</v>
      </c>
    </row>
    <row r="71" spans="1:12" x14ac:dyDescent="0.25">
      <c r="A71" s="112" t="s">
        <v>71</v>
      </c>
      <c r="B71" s="113">
        <v>117.51</v>
      </c>
      <c r="C71" s="113">
        <v>105.47</v>
      </c>
      <c r="D71" s="113">
        <v>108.03</v>
      </c>
      <c r="E71" s="113">
        <v>104.24</v>
      </c>
      <c r="F71" s="113">
        <v>102.54</v>
      </c>
      <c r="G71" s="65">
        <f>B71/100</f>
        <v>1.1751</v>
      </c>
      <c r="H71" s="65">
        <f>C71/100</f>
        <v>1.0547</v>
      </c>
      <c r="I71" s="65">
        <f>D71/100</f>
        <v>1.0803</v>
      </c>
      <c r="J71" s="65">
        <f>E71/100</f>
        <v>1.0424</v>
      </c>
      <c r="K71" s="65">
        <f>F71/100</f>
        <v>1.0254000000000001</v>
      </c>
      <c r="L71" s="111">
        <f>(1*G71*H71*I71*J71*K71)-1</f>
        <v>0.43111938418079632</v>
      </c>
    </row>
    <row r="72" spans="1:12" x14ac:dyDescent="0.25">
      <c r="A72" s="112" t="s">
        <v>64</v>
      </c>
      <c r="B72" s="113">
        <v>106.94</v>
      </c>
      <c r="C72" s="113">
        <v>114.08</v>
      </c>
      <c r="D72" s="113">
        <v>105.42</v>
      </c>
      <c r="E72" s="113">
        <v>108.17</v>
      </c>
      <c r="F72" s="113">
        <v>102.51</v>
      </c>
      <c r="G72" s="65">
        <f>B72/100</f>
        <v>1.0693999999999999</v>
      </c>
      <c r="H72" s="65">
        <f>C72/100</f>
        <v>1.1408</v>
      </c>
      <c r="I72" s="65">
        <f>D72/100</f>
        <v>1.0542</v>
      </c>
      <c r="J72" s="65">
        <f>E72/100</f>
        <v>1.0817000000000001</v>
      </c>
      <c r="K72" s="65">
        <f>F72/100</f>
        <v>1.0251000000000001</v>
      </c>
      <c r="L72" s="111">
        <f>(1*G72*H72*I72*J72*K72)-1</f>
        <v>0.42608616739636251</v>
      </c>
    </row>
    <row r="73" spans="1:12" x14ac:dyDescent="0.25">
      <c r="A73" s="112" t="s">
        <v>91</v>
      </c>
      <c r="B73" s="113">
        <v>104.3</v>
      </c>
      <c r="C73" s="113">
        <v>107.12</v>
      </c>
      <c r="D73" s="113">
        <v>103.12</v>
      </c>
      <c r="E73" s="113">
        <v>103.93</v>
      </c>
      <c r="F73" s="113">
        <v>102.48</v>
      </c>
      <c r="G73" s="65">
        <f>B73/100</f>
        <v>1.0429999999999999</v>
      </c>
      <c r="H73" s="65">
        <f>C73/100</f>
        <v>1.0712000000000002</v>
      </c>
      <c r="I73" s="65">
        <f>D73/100</f>
        <v>1.0312000000000001</v>
      </c>
      <c r="J73" s="65">
        <f>E73/100</f>
        <v>1.0393000000000001</v>
      </c>
      <c r="K73" s="65">
        <f>F73/100</f>
        <v>1.0247999999999999</v>
      </c>
      <c r="L73" s="111">
        <f>(1*G73*H73*I73*J73*K73)-1</f>
        <v>0.22709396669368598</v>
      </c>
    </row>
    <row r="74" spans="1:12" x14ac:dyDescent="0.25">
      <c r="A74" s="112" t="s">
        <v>53</v>
      </c>
      <c r="B74" s="113">
        <v>109.83</v>
      </c>
      <c r="C74" s="113">
        <v>108.97</v>
      </c>
      <c r="D74" s="113">
        <v>105.1</v>
      </c>
      <c r="E74" s="113">
        <v>103.34</v>
      </c>
      <c r="F74" s="113">
        <v>102.46</v>
      </c>
      <c r="G74" s="65">
        <f>B74/100</f>
        <v>1.0983000000000001</v>
      </c>
      <c r="H74" s="65">
        <f>C74/100</f>
        <v>1.0896999999999999</v>
      </c>
      <c r="I74" s="65">
        <f>D74/100</f>
        <v>1.0509999999999999</v>
      </c>
      <c r="J74" s="65">
        <f>E74/100</f>
        <v>1.0334000000000001</v>
      </c>
      <c r="K74" s="65">
        <f>F74/100</f>
        <v>1.0246</v>
      </c>
      <c r="L74" s="111">
        <f>(1*G74*H74*I74*J74*K74)-1</f>
        <v>0.33184430893358097</v>
      </c>
    </row>
    <row r="75" spans="1:12" x14ac:dyDescent="0.25">
      <c r="A75" s="112" t="s">
        <v>30</v>
      </c>
      <c r="B75" s="113">
        <v>116.07</v>
      </c>
      <c r="C75" s="113">
        <v>106.65</v>
      </c>
      <c r="D75" s="113">
        <v>103.61</v>
      </c>
      <c r="E75" s="113">
        <v>103.75</v>
      </c>
      <c r="F75" s="113">
        <v>102.39</v>
      </c>
      <c r="G75" s="65">
        <f>B75/100</f>
        <v>1.1606999999999998</v>
      </c>
      <c r="H75" s="65">
        <f>C75/100</f>
        <v>1.0665</v>
      </c>
      <c r="I75" s="65">
        <f>D75/100</f>
        <v>1.0361</v>
      </c>
      <c r="J75" s="65">
        <f>E75/100</f>
        <v>1.0375000000000001</v>
      </c>
      <c r="K75" s="65">
        <f>F75/100</f>
        <v>1.0239</v>
      </c>
      <c r="L75" s="111">
        <f>(1*G75*H75*I75*J75*K75)-1</f>
        <v>0.3624738208540923</v>
      </c>
    </row>
    <row r="76" spans="1:12" x14ac:dyDescent="0.25">
      <c r="A76" s="112" t="s">
        <v>70</v>
      </c>
      <c r="B76" s="113">
        <v>107.12</v>
      </c>
      <c r="C76" s="113">
        <v>106.01</v>
      </c>
      <c r="D76" s="113">
        <v>105.67</v>
      </c>
      <c r="E76" s="113">
        <v>103.61</v>
      </c>
      <c r="F76" s="113">
        <v>102.34</v>
      </c>
      <c r="G76" s="65">
        <f>B76/100</f>
        <v>1.0712000000000002</v>
      </c>
      <c r="H76" s="65">
        <f>C76/100</f>
        <v>1.0601</v>
      </c>
      <c r="I76" s="65">
        <f>D76/100</f>
        <v>1.0567</v>
      </c>
      <c r="J76" s="65">
        <f>E76/100</f>
        <v>1.0361</v>
      </c>
      <c r="K76" s="65">
        <f>F76/100</f>
        <v>1.0234000000000001</v>
      </c>
      <c r="L76" s="111">
        <f>(1*G76*H76*I76*J76*K76)-1</f>
        <v>0.27237811990631755</v>
      </c>
    </row>
    <row r="77" spans="1:12" x14ac:dyDescent="0.25">
      <c r="A77" s="112" t="s">
        <v>24</v>
      </c>
      <c r="B77" s="113">
        <v>104.94</v>
      </c>
      <c r="C77" s="113">
        <v>117.04</v>
      </c>
      <c r="D77" s="113">
        <v>106.6</v>
      </c>
      <c r="E77" s="113">
        <v>104.87</v>
      </c>
      <c r="F77" s="113">
        <v>102.28</v>
      </c>
      <c r="G77" s="65">
        <f>B77/100</f>
        <v>1.0493999999999999</v>
      </c>
      <c r="H77" s="65">
        <f>C77/100</f>
        <v>1.1704000000000001</v>
      </c>
      <c r="I77" s="65">
        <f>D77/100</f>
        <v>1.0659999999999998</v>
      </c>
      <c r="J77" s="65">
        <f>E77/100</f>
        <v>1.0487</v>
      </c>
      <c r="K77" s="65">
        <f>F77/100</f>
        <v>1.0227999999999999</v>
      </c>
      <c r="L77" s="111">
        <f>(1*G77*H77*I77*J77*K77)-1</f>
        <v>0.4043474338969848</v>
      </c>
    </row>
    <row r="78" spans="1:12" x14ac:dyDescent="0.25">
      <c r="A78" s="112" t="s">
        <v>33</v>
      </c>
      <c r="B78" s="113">
        <v>108.63</v>
      </c>
      <c r="C78" s="113">
        <v>107.79</v>
      </c>
      <c r="D78" s="113">
        <v>105.63</v>
      </c>
      <c r="E78" s="113">
        <v>104.03</v>
      </c>
      <c r="F78" s="113">
        <v>102.19</v>
      </c>
      <c r="G78" s="65">
        <f>B78/100</f>
        <v>1.0863</v>
      </c>
      <c r="H78" s="65">
        <f>C78/100</f>
        <v>1.0779000000000001</v>
      </c>
      <c r="I78" s="65">
        <f>D78/100</f>
        <v>1.0563</v>
      </c>
      <c r="J78" s="65">
        <f>E78/100</f>
        <v>1.0403</v>
      </c>
      <c r="K78" s="65">
        <f>F78/100</f>
        <v>1.0219</v>
      </c>
      <c r="L78" s="111">
        <f>(1*G78*H78*I78*J78*K78)-1</f>
        <v>0.31486912878517481</v>
      </c>
    </row>
    <row r="79" spans="1:12" x14ac:dyDescent="0.25">
      <c r="A79" s="112" t="s">
        <v>81</v>
      </c>
      <c r="B79" s="113">
        <v>107.74</v>
      </c>
      <c r="C79" s="113">
        <v>99.58</v>
      </c>
      <c r="D79" s="113">
        <v>100.07</v>
      </c>
      <c r="E79" s="113">
        <v>98.93</v>
      </c>
      <c r="F79" s="113">
        <v>102.12</v>
      </c>
      <c r="G79" s="65">
        <f>B79/100</f>
        <v>1.0773999999999999</v>
      </c>
      <c r="H79" s="65">
        <f>C79/100</f>
        <v>0.99580000000000002</v>
      </c>
      <c r="I79" s="65">
        <f>D79/100</f>
        <v>1.0006999999999999</v>
      </c>
      <c r="J79" s="65">
        <f>E79/100</f>
        <v>0.98930000000000007</v>
      </c>
      <c r="K79" s="65">
        <f>F79/100</f>
        <v>1.0212000000000001</v>
      </c>
      <c r="L79" s="111">
        <f>(1*G79*H79*I79*J79*K79)-1</f>
        <v>8.4655463428146449E-2</v>
      </c>
    </row>
    <row r="80" spans="1:12" ht="22.5" x14ac:dyDescent="0.25">
      <c r="A80" s="112" t="s">
        <v>146</v>
      </c>
      <c r="B80" s="113">
        <v>103.25</v>
      </c>
      <c r="C80" s="113">
        <v>113.44</v>
      </c>
      <c r="D80" s="113">
        <v>102.98</v>
      </c>
      <c r="E80" s="113">
        <v>102.53</v>
      </c>
      <c r="F80" s="113">
        <v>101.67</v>
      </c>
      <c r="G80" s="65">
        <f>B80/100</f>
        <v>1.0325</v>
      </c>
      <c r="H80" s="65">
        <f>C80/100</f>
        <v>1.1344000000000001</v>
      </c>
      <c r="I80" s="65">
        <f>D80/100</f>
        <v>1.0298</v>
      </c>
      <c r="J80" s="65">
        <f>E80/100</f>
        <v>1.0253000000000001</v>
      </c>
      <c r="K80" s="65">
        <f>F80/100</f>
        <v>1.0166999999999999</v>
      </c>
      <c r="L80" s="111">
        <f>(1*G80*H80*I80*J80*K80)-1</f>
        <v>0.257340621070272</v>
      </c>
    </row>
    <row r="81" spans="1:12" x14ac:dyDescent="0.25">
      <c r="A81" s="112" t="s">
        <v>59</v>
      </c>
      <c r="B81" s="113">
        <v>111.44</v>
      </c>
      <c r="C81" s="113">
        <v>105.34</v>
      </c>
      <c r="D81" s="113">
        <v>102.94</v>
      </c>
      <c r="E81" s="113">
        <v>102.02</v>
      </c>
      <c r="F81" s="113">
        <v>101.65</v>
      </c>
      <c r="G81" s="65">
        <f>B81/100</f>
        <v>1.1144000000000001</v>
      </c>
      <c r="H81" s="65">
        <f>C81/100</f>
        <v>1.0534000000000001</v>
      </c>
      <c r="I81" s="65">
        <f>D81/100</f>
        <v>1.0293999999999999</v>
      </c>
      <c r="J81" s="65">
        <f>E81/100</f>
        <v>1.0202</v>
      </c>
      <c r="K81" s="65">
        <f>F81/100</f>
        <v>1.0165</v>
      </c>
      <c r="L81" s="111">
        <f>(1*G81*H81*I81*J81*K81)-1</f>
        <v>0.25317373355940576</v>
      </c>
    </row>
    <row r="82" spans="1:12" x14ac:dyDescent="0.25">
      <c r="A82" s="112" t="s">
        <v>14</v>
      </c>
      <c r="B82" s="113">
        <v>107.34</v>
      </c>
      <c r="C82" s="113">
        <v>108.27</v>
      </c>
      <c r="D82" s="113">
        <v>104.34</v>
      </c>
      <c r="E82" s="113">
        <v>102.99</v>
      </c>
      <c r="F82" s="113">
        <v>101.36</v>
      </c>
      <c r="G82" s="65">
        <f>B82/100</f>
        <v>1.0734000000000001</v>
      </c>
      <c r="H82" s="65">
        <f>C82/100</f>
        <v>1.0827</v>
      </c>
      <c r="I82" s="65">
        <f>D82/100</f>
        <v>1.0434000000000001</v>
      </c>
      <c r="J82" s="65">
        <f>E82/100</f>
        <v>1.0299</v>
      </c>
      <c r="K82" s="65">
        <f>F82/100</f>
        <v>1.0136000000000001</v>
      </c>
      <c r="L82" s="111">
        <f>(1*G82*H82*I82*J82*K82)-1</f>
        <v>0.26584992479069647</v>
      </c>
    </row>
    <row r="83" spans="1:12" x14ac:dyDescent="0.25">
      <c r="A83" s="112" t="s">
        <v>145</v>
      </c>
      <c r="B83" s="113">
        <v>103.18</v>
      </c>
      <c r="C83" s="113">
        <v>98.46</v>
      </c>
      <c r="D83" s="113">
        <v>104.56</v>
      </c>
      <c r="E83" s="113">
        <v>101.53</v>
      </c>
      <c r="F83" s="113">
        <v>101.29</v>
      </c>
      <c r="G83" s="65">
        <f>B83/100</f>
        <v>1.0318000000000001</v>
      </c>
      <c r="H83" s="65">
        <f>C83/100</f>
        <v>0.98459999999999992</v>
      </c>
      <c r="I83" s="65">
        <f>D83/100</f>
        <v>1.0456000000000001</v>
      </c>
      <c r="J83" s="65">
        <f>E83/100</f>
        <v>1.0153000000000001</v>
      </c>
      <c r="K83" s="65">
        <f>F83/100</f>
        <v>1.0129000000000001</v>
      </c>
      <c r="L83" s="111">
        <f>(1*G83*H83*I83*J83*K83)-1</f>
        <v>9.2400491488887182E-2</v>
      </c>
    </row>
    <row r="84" spans="1:12" x14ac:dyDescent="0.25">
      <c r="A84" s="112" t="s">
        <v>45</v>
      </c>
      <c r="B84" s="113">
        <v>109.35</v>
      </c>
      <c r="C84" s="113">
        <v>107.36</v>
      </c>
      <c r="D84" s="113">
        <v>104.9</v>
      </c>
      <c r="E84" s="113">
        <v>102.87</v>
      </c>
      <c r="F84" s="113">
        <v>101.22</v>
      </c>
      <c r="G84" s="65">
        <f>B84/100</f>
        <v>1.0934999999999999</v>
      </c>
      <c r="H84" s="65">
        <f>C84/100</f>
        <v>1.0735999999999999</v>
      </c>
      <c r="I84" s="65">
        <f>D84/100</f>
        <v>1.0490000000000002</v>
      </c>
      <c r="J84" s="65">
        <f>E84/100</f>
        <v>1.0286999999999999</v>
      </c>
      <c r="K84" s="65">
        <f>F84/100</f>
        <v>1.0122</v>
      </c>
      <c r="L84" s="111">
        <f>(1*G84*H84*I84*J84*K84)-1</f>
        <v>0.28230652211993768</v>
      </c>
    </row>
    <row r="85" spans="1:12" x14ac:dyDescent="0.25">
      <c r="A85" s="112" t="s">
        <v>18</v>
      </c>
      <c r="B85" s="113">
        <v>106.75</v>
      </c>
      <c r="C85" s="113">
        <v>110.08</v>
      </c>
      <c r="D85" s="113">
        <v>105.92</v>
      </c>
      <c r="E85" s="113">
        <v>105.22</v>
      </c>
      <c r="F85" s="113">
        <v>101.08</v>
      </c>
      <c r="G85" s="65">
        <f>B85/100</f>
        <v>1.0674999999999999</v>
      </c>
      <c r="H85" s="65">
        <f>C85/100</f>
        <v>1.1008</v>
      </c>
      <c r="I85" s="65">
        <f>D85/100</f>
        <v>1.0591999999999999</v>
      </c>
      <c r="J85" s="65">
        <f>E85/100</f>
        <v>1.0522</v>
      </c>
      <c r="K85" s="65">
        <f>F85/100</f>
        <v>1.0107999999999999</v>
      </c>
      <c r="L85" s="111">
        <f>(1*G85*H85*I85*J85*K85)-1</f>
        <v>0.32378607192599729</v>
      </c>
    </row>
    <row r="86" spans="1:12" x14ac:dyDescent="0.25">
      <c r="A86" s="112" t="s">
        <v>144</v>
      </c>
      <c r="B86" s="113"/>
      <c r="C86" s="113">
        <v>133.47</v>
      </c>
      <c r="D86" s="113">
        <v>131.44999999999999</v>
      </c>
      <c r="E86" s="113">
        <v>127.24</v>
      </c>
      <c r="F86" s="113">
        <v>100.88</v>
      </c>
      <c r="G86" s="65">
        <v>1</v>
      </c>
      <c r="H86" s="65">
        <f>C86/100</f>
        <v>1.3347</v>
      </c>
      <c r="I86" s="65">
        <f>D86/100</f>
        <v>1.3144999999999998</v>
      </c>
      <c r="J86" s="65">
        <f>E86/100</f>
        <v>1.2724</v>
      </c>
      <c r="K86" s="65">
        <f>F86/100</f>
        <v>1.0087999999999999</v>
      </c>
      <c r="L86" s="111">
        <f>(1*G86*H86*I86*J86*K86)-1</f>
        <v>1.2520238464861273</v>
      </c>
    </row>
    <row r="87" spans="1:12" x14ac:dyDescent="0.25">
      <c r="A87" s="112" t="s">
        <v>109</v>
      </c>
      <c r="B87" s="113">
        <v>103.33</v>
      </c>
      <c r="C87" s="113">
        <v>113.49</v>
      </c>
      <c r="D87" s="113">
        <v>103</v>
      </c>
      <c r="E87" s="113">
        <v>103.1</v>
      </c>
      <c r="F87" s="113">
        <v>100.83</v>
      </c>
      <c r="G87" s="65">
        <f>B87/100</f>
        <v>1.0332999999999999</v>
      </c>
      <c r="H87" s="65">
        <f>C87/100</f>
        <v>1.1349</v>
      </c>
      <c r="I87" s="65">
        <f>D87/100</f>
        <v>1.03</v>
      </c>
      <c r="J87" s="65">
        <f>E87/100</f>
        <v>1.0309999999999999</v>
      </c>
      <c r="K87" s="65">
        <f>F87/100</f>
        <v>1.0083</v>
      </c>
      <c r="L87" s="111">
        <f>(1*G87*H87*I87*J87*K87)-1</f>
        <v>0.25565312715563104</v>
      </c>
    </row>
    <row r="88" spans="1:12" ht="22.5" x14ac:dyDescent="0.25">
      <c r="A88" s="112" t="s">
        <v>149</v>
      </c>
      <c r="B88" s="113">
        <v>117.09</v>
      </c>
      <c r="C88" s="113">
        <v>104.61</v>
      </c>
      <c r="D88" s="113">
        <v>101.29</v>
      </c>
      <c r="E88" s="113">
        <v>102.02</v>
      </c>
      <c r="F88" s="113">
        <v>100.66</v>
      </c>
      <c r="G88" s="65">
        <f>B88/100</f>
        <v>1.1709000000000001</v>
      </c>
      <c r="H88" s="65">
        <f>C88/100</f>
        <v>1.0461</v>
      </c>
      <c r="I88" s="65">
        <f>D88/100</f>
        <v>1.0129000000000001</v>
      </c>
      <c r="J88" s="65">
        <f>E88/100</f>
        <v>1.0202</v>
      </c>
      <c r="K88" s="65">
        <f>F88/100</f>
        <v>1.0065999999999999</v>
      </c>
      <c r="L88" s="111">
        <f>(1*G88*H88*I88*J88*K88)-1</f>
        <v>0.27409503842517347</v>
      </c>
    </row>
    <row r="89" spans="1:12" x14ac:dyDescent="0.25">
      <c r="A89" s="112" t="s">
        <v>76</v>
      </c>
      <c r="B89" s="113">
        <v>104.89</v>
      </c>
      <c r="C89" s="113">
        <v>106.99</v>
      </c>
      <c r="D89" s="113">
        <v>104.77</v>
      </c>
      <c r="E89" s="113">
        <v>99.93</v>
      </c>
      <c r="F89" s="113">
        <v>97.83</v>
      </c>
      <c r="G89" s="65">
        <f>B89/100</f>
        <v>1.0488999999999999</v>
      </c>
      <c r="H89" s="65">
        <f>C89/100</f>
        <v>1.0698999999999999</v>
      </c>
      <c r="I89" s="65">
        <f>D89/100</f>
        <v>1.0476999999999999</v>
      </c>
      <c r="J89" s="65">
        <f>E89/100</f>
        <v>0.99930000000000008</v>
      </c>
      <c r="K89" s="65">
        <f>F89/100</f>
        <v>0.97829999999999995</v>
      </c>
      <c r="L89" s="111">
        <f>(1*G89*H89*I89*J89*K89)-1</f>
        <v>0.14942902018763804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13" workbookViewId="0">
      <selection activeCell="H4" sqref="H4"/>
    </sheetView>
  </sheetViews>
  <sheetFormatPr defaultRowHeight="15" x14ac:dyDescent="0.25"/>
  <cols>
    <col min="1" max="1" width="28.140625" customWidth="1"/>
    <col min="2" max="2" width="17.28515625" customWidth="1"/>
  </cols>
  <sheetData>
    <row r="1" spans="1:2" s="44" customFormat="1" ht="45" x14ac:dyDescent="0.25">
      <c r="A1" s="117" t="s">
        <v>126</v>
      </c>
      <c r="B1" s="117" t="s">
        <v>151</v>
      </c>
    </row>
    <row r="2" spans="1:2" x14ac:dyDescent="0.25">
      <c r="A2" t="s">
        <v>112</v>
      </c>
      <c r="B2" s="47">
        <v>10.2589954</v>
      </c>
    </row>
    <row r="3" spans="1:2" x14ac:dyDescent="0.25">
      <c r="A3" t="s">
        <v>10</v>
      </c>
      <c r="B3" s="47">
        <v>6.7951431999999903</v>
      </c>
    </row>
    <row r="4" spans="1:2" x14ac:dyDescent="0.25">
      <c r="A4" t="s">
        <v>36</v>
      </c>
      <c r="B4" s="47">
        <v>6.6186553999999997</v>
      </c>
    </row>
    <row r="5" spans="1:2" x14ac:dyDescent="0.25">
      <c r="A5" t="s">
        <v>62</v>
      </c>
      <c r="B5" s="47">
        <v>5.8283079999999998</v>
      </c>
    </row>
    <row r="6" spans="1:2" x14ac:dyDescent="0.25">
      <c r="A6" t="s">
        <v>58</v>
      </c>
      <c r="B6" s="47">
        <v>4.2178868999999901</v>
      </c>
    </row>
    <row r="7" spans="1:2" x14ac:dyDescent="0.25">
      <c r="A7" t="s">
        <v>59</v>
      </c>
      <c r="B7" s="47">
        <v>4.1339419999998999</v>
      </c>
    </row>
    <row r="8" spans="1:2" x14ac:dyDescent="0.25">
      <c r="A8" t="s">
        <v>25</v>
      </c>
      <c r="B8" s="47">
        <v>4.0060301999999997</v>
      </c>
    </row>
    <row r="9" spans="1:2" x14ac:dyDescent="0.25">
      <c r="A9" t="s">
        <v>54</v>
      </c>
      <c r="B9" s="47">
        <v>3.2496429</v>
      </c>
    </row>
    <row r="10" spans="1:2" x14ac:dyDescent="0.25">
      <c r="A10" t="s">
        <v>4</v>
      </c>
      <c r="B10" s="47">
        <v>2.7125773</v>
      </c>
    </row>
    <row r="11" spans="1:2" x14ac:dyDescent="0.25">
      <c r="A11" t="s">
        <v>67</v>
      </c>
      <c r="B11" s="47">
        <v>2.6837379000000001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7" sqref="B17"/>
    </sheetView>
  </sheetViews>
  <sheetFormatPr defaultRowHeight="15" x14ac:dyDescent="0.25"/>
  <cols>
    <col min="1" max="1" width="23.28515625" customWidth="1"/>
    <col min="2" max="3" width="20.28515625" customWidth="1"/>
  </cols>
  <sheetData>
    <row r="1" spans="1:2" s="44" customFormat="1" x14ac:dyDescent="0.25">
      <c r="A1" s="44" t="s">
        <v>126</v>
      </c>
      <c r="B1" s="44" t="s">
        <v>152</v>
      </c>
    </row>
    <row r="2" spans="1:2" x14ac:dyDescent="0.25">
      <c r="A2" t="s">
        <v>83</v>
      </c>
      <c r="B2" s="118">
        <v>4429.2914241991048</v>
      </c>
    </row>
    <row r="3" spans="1:2" x14ac:dyDescent="0.25">
      <c r="A3" t="s">
        <v>145</v>
      </c>
      <c r="B3" s="118">
        <v>3995.2460127102713</v>
      </c>
    </row>
    <row r="4" spans="1:2" x14ac:dyDescent="0.25">
      <c r="A4" t="s">
        <v>26</v>
      </c>
      <c r="B4" s="118">
        <v>3010.5788433826428</v>
      </c>
    </row>
    <row r="5" spans="1:2" x14ac:dyDescent="0.25">
      <c r="A5" t="s">
        <v>76</v>
      </c>
      <c r="B5" s="118">
        <v>2891.135668939572</v>
      </c>
    </row>
    <row r="6" spans="1:2" x14ac:dyDescent="0.25">
      <c r="A6" t="s">
        <v>19</v>
      </c>
      <c r="B6" s="118">
        <v>2879.0026477525425</v>
      </c>
    </row>
    <row r="7" spans="1:2" x14ac:dyDescent="0.25">
      <c r="A7" t="s">
        <v>80</v>
      </c>
      <c r="B7" s="118">
        <v>2728.7436894166308</v>
      </c>
    </row>
    <row r="8" spans="1:2" x14ac:dyDescent="0.25">
      <c r="A8" t="s">
        <v>109</v>
      </c>
      <c r="B8" s="118">
        <v>2673.558602751606</v>
      </c>
    </row>
    <row r="9" spans="1:2" x14ac:dyDescent="0.25">
      <c r="A9" t="s">
        <v>38</v>
      </c>
      <c r="B9" s="118">
        <v>2565.2126836813609</v>
      </c>
    </row>
    <row r="10" spans="1:2" x14ac:dyDescent="0.25">
      <c r="A10" t="s">
        <v>40</v>
      </c>
      <c r="B10" s="118">
        <v>2225.7508808657649</v>
      </c>
    </row>
    <row r="11" spans="1:2" x14ac:dyDescent="0.25">
      <c r="A11" t="s">
        <v>25</v>
      </c>
      <c r="B11" s="118">
        <v>2167.8978205918452</v>
      </c>
    </row>
    <row r="12" spans="1:2" x14ac:dyDescent="0.25">
      <c r="A12" t="s">
        <v>153</v>
      </c>
      <c r="B12" s="118">
        <v>826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9" sqref="B29"/>
    </sheetView>
  </sheetViews>
  <sheetFormatPr defaultRowHeight="15" x14ac:dyDescent="0.25"/>
  <cols>
    <col min="1" max="1" width="29" customWidth="1"/>
    <col min="2" max="2" width="26.28515625" customWidth="1"/>
  </cols>
  <sheetData>
    <row r="1" spans="1:2" x14ac:dyDescent="0.25">
      <c r="A1" t="s">
        <v>126</v>
      </c>
      <c r="B1" t="s">
        <v>155</v>
      </c>
    </row>
    <row r="2" spans="1:2" x14ac:dyDescent="0.25">
      <c r="A2" t="s">
        <v>33</v>
      </c>
      <c r="B2" s="55">
        <v>1.020342053770916</v>
      </c>
    </row>
    <row r="3" spans="1:2" x14ac:dyDescent="0.25">
      <c r="A3" t="s">
        <v>113</v>
      </c>
      <c r="B3" s="55">
        <v>1.0051624822986713</v>
      </c>
    </row>
    <row r="4" spans="1:2" x14ac:dyDescent="0.25">
      <c r="A4" t="s">
        <v>1</v>
      </c>
      <c r="B4" s="55">
        <v>0.99000321525804835</v>
      </c>
    </row>
    <row r="5" spans="1:2" x14ac:dyDescent="0.25">
      <c r="A5" t="s">
        <v>32</v>
      </c>
      <c r="B5" s="55">
        <v>0.98396980284063973</v>
      </c>
    </row>
    <row r="6" spans="1:2" x14ac:dyDescent="0.25">
      <c r="A6" t="s">
        <v>42</v>
      </c>
      <c r="B6" s="55">
        <v>0.98361476612305798</v>
      </c>
    </row>
    <row r="7" spans="1:2" x14ac:dyDescent="0.25">
      <c r="A7" t="s">
        <v>35</v>
      </c>
      <c r="B7" s="55">
        <v>0.98114688613407508</v>
      </c>
    </row>
    <row r="8" spans="1:2" x14ac:dyDescent="0.25">
      <c r="A8" t="s">
        <v>46</v>
      </c>
      <c r="B8" s="55">
        <v>0.9807503125785878</v>
      </c>
    </row>
    <row r="9" spans="1:2" x14ac:dyDescent="0.25">
      <c r="A9" t="s">
        <v>8</v>
      </c>
      <c r="B9" s="55">
        <v>0.97881732880145877</v>
      </c>
    </row>
    <row r="10" spans="1:2" x14ac:dyDescent="0.25">
      <c r="A10" t="s">
        <v>44</v>
      </c>
      <c r="B10" s="55">
        <v>0.97777061935881537</v>
      </c>
    </row>
    <row r="11" spans="1:2" x14ac:dyDescent="0.25">
      <c r="A11" t="s">
        <v>11</v>
      </c>
      <c r="B11" s="55">
        <v>0.97535419513604593</v>
      </c>
    </row>
    <row r="12" spans="1:2" x14ac:dyDescent="0.25">
      <c r="A12" t="s">
        <v>154</v>
      </c>
      <c r="B12" s="55">
        <v>0.95399999999999996</v>
      </c>
    </row>
    <row r="13" spans="1:2" x14ac:dyDescent="0.25">
      <c r="A13" t="s">
        <v>109</v>
      </c>
      <c r="B13" s="55">
        <v>0.90489442358526473</v>
      </c>
    </row>
    <row r="14" spans="1:2" x14ac:dyDescent="0.25">
      <c r="A14" t="s">
        <v>39</v>
      </c>
      <c r="B14" s="55">
        <v>0.89089876278336899</v>
      </c>
    </row>
    <row r="15" spans="1:2" x14ac:dyDescent="0.25">
      <c r="A15" t="s">
        <v>19</v>
      </c>
      <c r="B15" s="55">
        <v>0.88497714868640764</v>
      </c>
    </row>
    <row r="16" spans="1:2" x14ac:dyDescent="0.25">
      <c r="A16" t="s">
        <v>30</v>
      </c>
      <c r="B16" s="55">
        <v>0.87191986554878009</v>
      </c>
    </row>
    <row r="17" spans="1:2" x14ac:dyDescent="0.25">
      <c r="A17" t="s">
        <v>83</v>
      </c>
      <c r="B17" s="55">
        <v>0.86693726615395872</v>
      </c>
    </row>
    <row r="18" spans="1:2" x14ac:dyDescent="0.25">
      <c r="A18" t="s">
        <v>40</v>
      </c>
      <c r="B18" s="55">
        <v>0.80071208974388064</v>
      </c>
    </row>
    <row r="19" spans="1:2" x14ac:dyDescent="0.25">
      <c r="A19" t="s">
        <v>150</v>
      </c>
      <c r="B19" s="55">
        <v>0.76699177030589882</v>
      </c>
    </row>
    <row r="20" spans="1:2" x14ac:dyDescent="0.25">
      <c r="A20" t="s">
        <v>38</v>
      </c>
      <c r="B20" s="55">
        <v>0.74489943954244686</v>
      </c>
    </row>
    <row r="21" spans="1:2" x14ac:dyDescent="0.25">
      <c r="A21" t="s">
        <v>36</v>
      </c>
      <c r="B21" s="55">
        <v>0.60911745944468121</v>
      </c>
    </row>
    <row r="22" spans="1:2" x14ac:dyDescent="0.25">
      <c r="A22" t="s">
        <v>145</v>
      </c>
      <c r="B22" s="55">
        <v>0.31727881790180895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S3" sqref="S3"/>
    </sheetView>
  </sheetViews>
  <sheetFormatPr defaultRowHeight="15" x14ac:dyDescent="0.25"/>
  <cols>
    <col min="1" max="1" width="32.42578125" customWidth="1"/>
    <col min="2" max="2" width="15.28515625" style="118" customWidth="1"/>
    <col min="3" max="3" width="28.7109375" customWidth="1"/>
  </cols>
  <sheetData>
    <row r="1" spans="1:2" x14ac:dyDescent="0.25">
      <c r="A1" t="s">
        <v>126</v>
      </c>
      <c r="B1" s="118" t="s">
        <v>166</v>
      </c>
    </row>
    <row r="2" spans="1:2" x14ac:dyDescent="0.25">
      <c r="A2" t="s">
        <v>80</v>
      </c>
      <c r="B2" s="118">
        <v>42132.066614270247</v>
      </c>
    </row>
    <row r="3" spans="1:2" x14ac:dyDescent="0.25">
      <c r="A3" t="s">
        <v>76</v>
      </c>
      <c r="B3" s="118">
        <v>41041.264036197019</v>
      </c>
    </row>
    <row r="4" spans="1:2" x14ac:dyDescent="0.25">
      <c r="A4" t="s">
        <v>26</v>
      </c>
      <c r="B4" s="118">
        <v>36031.517435347654</v>
      </c>
    </row>
    <row r="5" spans="1:2" x14ac:dyDescent="0.25">
      <c r="A5" t="s">
        <v>83</v>
      </c>
      <c r="B5" s="118">
        <v>33287.242011155184</v>
      </c>
    </row>
    <row r="6" spans="1:2" x14ac:dyDescent="0.25">
      <c r="A6" t="s">
        <v>10</v>
      </c>
      <c r="B6" s="118">
        <v>31288.061774614867</v>
      </c>
    </row>
    <row r="7" spans="1:2" x14ac:dyDescent="0.25">
      <c r="A7" t="s">
        <v>165</v>
      </c>
      <c r="B7" s="118">
        <v>28111.48098291086</v>
      </c>
    </row>
    <row r="8" spans="1:2" x14ac:dyDescent="0.25">
      <c r="A8" t="s">
        <v>78</v>
      </c>
      <c r="B8" s="118">
        <v>25058.844748678774</v>
      </c>
    </row>
    <row r="9" spans="1:2" x14ac:dyDescent="0.25">
      <c r="A9" t="s">
        <v>19</v>
      </c>
      <c r="B9" s="118">
        <v>25029.832027927885</v>
      </c>
    </row>
    <row r="10" spans="1:2" x14ac:dyDescent="0.25">
      <c r="A10" t="s">
        <v>81</v>
      </c>
      <c r="B10" s="118">
        <v>24980.592192599426</v>
      </c>
    </row>
    <row r="11" spans="1:2" x14ac:dyDescent="0.25">
      <c r="A11" t="s">
        <v>167</v>
      </c>
      <c r="B11" s="118">
        <v>24271.652086230493</v>
      </c>
    </row>
    <row r="12" spans="1:2" x14ac:dyDescent="0.25">
      <c r="A12" t="s">
        <v>114</v>
      </c>
      <c r="B12" s="118">
        <v>17935.970115224991</v>
      </c>
    </row>
    <row r="13" spans="1:2" x14ac:dyDescent="0.25">
      <c r="A13" t="s">
        <v>30</v>
      </c>
      <c r="B13" s="118">
        <v>10395.626946197832</v>
      </c>
    </row>
    <row r="14" spans="1:2" x14ac:dyDescent="0.25">
      <c r="A14" t="s">
        <v>31</v>
      </c>
      <c r="B14" s="118">
        <v>10378.464507044611</v>
      </c>
    </row>
    <row r="15" spans="1:2" x14ac:dyDescent="0.25">
      <c r="A15" t="s">
        <v>73</v>
      </c>
      <c r="B15" s="118">
        <v>10303.879988934948</v>
      </c>
    </row>
    <row r="16" spans="1:2" x14ac:dyDescent="0.25">
      <c r="A16" t="s">
        <v>38</v>
      </c>
      <c r="B16" s="118">
        <v>10055.69207327631</v>
      </c>
    </row>
    <row r="17" spans="1:2" x14ac:dyDescent="0.25">
      <c r="A17" t="s">
        <v>39</v>
      </c>
      <c r="B17" s="118">
        <v>9865.3254231972915</v>
      </c>
    </row>
    <row r="18" spans="1:2" x14ac:dyDescent="0.25">
      <c r="A18" t="s">
        <v>63</v>
      </c>
      <c r="B18" s="118">
        <v>8343.3438725064661</v>
      </c>
    </row>
    <row r="19" spans="1:2" x14ac:dyDescent="0.25">
      <c r="A19" t="s">
        <v>150</v>
      </c>
      <c r="B19" s="118">
        <v>6414.8394832770637</v>
      </c>
    </row>
    <row r="20" spans="1:2" x14ac:dyDescent="0.25">
      <c r="A20" t="s">
        <v>145</v>
      </c>
      <c r="B20" s="118">
        <v>5851.9438351565059</v>
      </c>
    </row>
    <row r="21" spans="1:2" x14ac:dyDescent="0.25">
      <c r="A21" t="s">
        <v>64</v>
      </c>
      <c r="B21" s="118">
        <v>5739.7956352875908</v>
      </c>
    </row>
    <row r="22" spans="1:2" x14ac:dyDescent="0.25">
      <c r="A22" t="s">
        <v>36</v>
      </c>
      <c r="B22" s="118">
        <v>5487.3725831551492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J4" sqref="J4"/>
    </sheetView>
  </sheetViews>
  <sheetFormatPr defaultRowHeight="15" x14ac:dyDescent="0.25"/>
  <cols>
    <col min="1" max="1" width="26.7109375" customWidth="1"/>
    <col min="2" max="2" width="16.7109375" customWidth="1"/>
    <col min="3" max="3" width="15.28515625" customWidth="1"/>
    <col min="4" max="4" width="18.28515625" customWidth="1"/>
    <col min="5" max="5" width="18.5703125" customWidth="1"/>
    <col min="6" max="6" width="16" customWidth="1"/>
    <col min="7" max="7" width="21.28515625" customWidth="1"/>
  </cols>
  <sheetData>
    <row r="1" spans="1:7" x14ac:dyDescent="0.25">
      <c r="B1">
        <v>2013</v>
      </c>
      <c r="C1">
        <v>2014</v>
      </c>
      <c r="D1">
        <v>2015</v>
      </c>
      <c r="E1">
        <v>2016</v>
      </c>
      <c r="F1">
        <v>2017</v>
      </c>
      <c r="G1">
        <v>2018</v>
      </c>
    </row>
    <row r="2" spans="1:7" x14ac:dyDescent="0.25">
      <c r="A2" t="s">
        <v>115</v>
      </c>
      <c r="B2">
        <v>109435489.5999999</v>
      </c>
      <c r="C2">
        <v>111046136.79999995</v>
      </c>
      <c r="D2">
        <v>135794647.29999995</v>
      </c>
      <c r="E2">
        <v>147095658</v>
      </c>
      <c r="F2">
        <v>108644604.0999999</v>
      </c>
      <c r="G2">
        <v>121217405.20000029</v>
      </c>
    </row>
    <row r="3" spans="1:7" x14ac:dyDescent="0.25">
      <c r="A3" t="s">
        <v>156</v>
      </c>
      <c r="B3">
        <v>1786649032.0999999</v>
      </c>
      <c r="C3">
        <v>1931217480.7</v>
      </c>
      <c r="D3">
        <v>2126637354.5</v>
      </c>
      <c r="E3">
        <v>2337378197.0999999</v>
      </c>
      <c r="F3">
        <v>2501145563.9000001</v>
      </c>
      <c r="G3">
        <v>2632661333.4000001</v>
      </c>
    </row>
    <row r="4" spans="1:7" x14ac:dyDescent="0.25">
      <c r="A4" t="s">
        <v>157</v>
      </c>
      <c r="B4" s="55">
        <f>B2/B3</f>
        <v>6.1251811426764162E-2</v>
      </c>
      <c r="C4" s="55">
        <f t="shared" ref="C4:G4" si="0">C2/C3</f>
        <v>5.7500585982553108E-2</v>
      </c>
      <c r="D4" s="55">
        <f t="shared" si="0"/>
        <v>6.3854162540997517E-2</v>
      </c>
      <c r="E4" s="55">
        <f t="shared" si="0"/>
        <v>6.2931903011032839E-2</v>
      </c>
      <c r="F4" s="55">
        <f t="shared" si="0"/>
        <v>4.3437937266870605E-2</v>
      </c>
      <c r="G4" s="55">
        <f t="shared" si="0"/>
        <v>4.6043675903976525E-2</v>
      </c>
    </row>
    <row r="5" spans="1:7" x14ac:dyDescent="0.25">
      <c r="B5" s="121">
        <f>100%-B4</f>
        <v>0.93874818857323583</v>
      </c>
      <c r="C5" s="121">
        <f t="shared" ref="C5:G5" si="1">100%-C4</f>
        <v>0.94249941401744686</v>
      </c>
      <c r="D5" s="121">
        <f t="shared" si="1"/>
        <v>0.93614583745900248</v>
      </c>
      <c r="E5" s="121">
        <f t="shared" si="1"/>
        <v>0.9370680969889672</v>
      </c>
      <c r="F5" s="121">
        <f t="shared" si="1"/>
        <v>0.95656206273312938</v>
      </c>
      <c r="G5" s="121">
        <f t="shared" si="1"/>
        <v>0.95395632409602349</v>
      </c>
    </row>
    <row r="6" spans="1:7" x14ac:dyDescent="0.25">
      <c r="B6" s="120" t="s">
        <v>164</v>
      </c>
    </row>
    <row r="7" spans="1:7" x14ac:dyDescent="0.25">
      <c r="A7" s="119" t="s">
        <v>158</v>
      </c>
      <c r="B7">
        <v>109.43</v>
      </c>
    </row>
    <row r="8" spans="1:7" x14ac:dyDescent="0.25">
      <c r="A8" s="119" t="s">
        <v>159</v>
      </c>
      <c r="B8">
        <v>111.04</v>
      </c>
    </row>
    <row r="9" spans="1:7" x14ac:dyDescent="0.25">
      <c r="A9" s="119" t="s">
        <v>160</v>
      </c>
      <c r="B9">
        <v>135.79</v>
      </c>
    </row>
    <row r="10" spans="1:7" x14ac:dyDescent="0.25">
      <c r="A10" s="119" t="s">
        <v>161</v>
      </c>
      <c r="B10">
        <v>147.1</v>
      </c>
    </row>
    <row r="11" spans="1:7" x14ac:dyDescent="0.25">
      <c r="A11" s="119" t="s">
        <v>162</v>
      </c>
      <c r="B11">
        <v>108.64</v>
      </c>
    </row>
    <row r="12" spans="1:7" x14ac:dyDescent="0.25">
      <c r="A12" s="119" t="s">
        <v>163</v>
      </c>
      <c r="B12">
        <v>121.22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B1" workbookViewId="0">
      <pane ySplit="1" topLeftCell="A2" activePane="bottomLeft" state="frozen"/>
      <selection pane="bottomLeft" activeCell="K4" sqref="K4:P4"/>
    </sheetView>
  </sheetViews>
  <sheetFormatPr defaultRowHeight="15" x14ac:dyDescent="0.25"/>
  <cols>
    <col min="1" max="1" width="94.7109375" bestFit="1" customWidth="1"/>
    <col min="2" max="2" width="14.5703125" customWidth="1"/>
    <col min="3" max="3" width="15.140625" customWidth="1"/>
    <col min="4" max="4" width="14.85546875" customWidth="1"/>
    <col min="5" max="5" width="16.140625" customWidth="1"/>
    <col min="6" max="6" width="14.7109375" customWidth="1"/>
    <col min="7" max="7" width="18.28515625" customWidth="1"/>
    <col min="11" max="11" width="18.85546875" customWidth="1"/>
    <col min="12" max="12" width="16" customWidth="1"/>
    <col min="13" max="13" width="14.85546875" customWidth="1"/>
    <col min="14" max="14" width="14.42578125" customWidth="1"/>
    <col min="15" max="15" width="14.85546875" customWidth="1"/>
    <col min="16" max="16" width="17.140625" customWidth="1"/>
  </cols>
  <sheetData>
    <row r="1" spans="1:16" ht="27" customHeight="1" x14ac:dyDescent="0.25">
      <c r="A1" s="8" t="s">
        <v>84</v>
      </c>
      <c r="B1">
        <v>2013</v>
      </c>
      <c r="C1">
        <v>2014</v>
      </c>
      <c r="D1">
        <v>2015</v>
      </c>
      <c r="E1">
        <v>2016</v>
      </c>
      <c r="F1">
        <v>2017</v>
      </c>
      <c r="G1">
        <v>2018</v>
      </c>
    </row>
    <row r="2" spans="1:16" ht="15.75" thickBot="1" x14ac:dyDescent="0.3">
      <c r="A2" s="1" t="s">
        <v>0</v>
      </c>
      <c r="B2" s="9">
        <v>1677213542.5</v>
      </c>
      <c r="C2" s="10">
        <v>1820171343.9000001</v>
      </c>
      <c r="D2" s="11">
        <v>1990842707.2</v>
      </c>
      <c r="E2" s="11">
        <v>2190282539.0999999</v>
      </c>
      <c r="F2" s="11">
        <v>2392500959.8000002</v>
      </c>
      <c r="G2" s="11">
        <v>2511443928.1999998</v>
      </c>
      <c r="K2" s="46">
        <v>1677213542.5</v>
      </c>
      <c r="L2" s="10">
        <v>1820171343.9000001</v>
      </c>
      <c r="M2" s="11">
        <v>1990842707.2</v>
      </c>
      <c r="N2" s="11">
        <v>2190282539.0999999</v>
      </c>
      <c r="O2" s="11">
        <v>2392500959.8000002</v>
      </c>
      <c r="P2" s="11">
        <v>2511443928.1999998</v>
      </c>
    </row>
    <row r="3" spans="1:16" ht="15.75" thickBot="1" x14ac:dyDescent="0.3">
      <c r="A3" s="1" t="s">
        <v>66</v>
      </c>
      <c r="B3" s="9">
        <v>18537111.399999999</v>
      </c>
      <c r="C3" s="4">
        <v>20009858</v>
      </c>
      <c r="D3" s="11">
        <v>22023463.800000001</v>
      </c>
      <c r="E3" s="11">
        <v>25182981.600000001</v>
      </c>
      <c r="F3" s="5">
        <v>26971698</v>
      </c>
      <c r="G3" s="11">
        <v>28494619.600000001</v>
      </c>
      <c r="K3">
        <v>1786649032.0999999</v>
      </c>
      <c r="L3">
        <v>1931217480.7</v>
      </c>
      <c r="M3">
        <v>2126637354.5</v>
      </c>
      <c r="N3">
        <v>2337378197.0999999</v>
      </c>
      <c r="O3">
        <v>2501145563.9000001</v>
      </c>
      <c r="P3">
        <v>2632661333.4000001</v>
      </c>
    </row>
    <row r="4" spans="1:16" ht="15.75" thickBot="1" x14ac:dyDescent="0.3">
      <c r="A4" s="1" t="s">
        <v>79</v>
      </c>
      <c r="B4" s="9">
        <v>11262719.199999999</v>
      </c>
      <c r="C4" s="10">
        <v>11371434.6</v>
      </c>
      <c r="D4" s="11">
        <v>12275193.1</v>
      </c>
      <c r="E4" s="11">
        <v>13469508.199999999</v>
      </c>
      <c r="F4" s="11">
        <v>14645655.5</v>
      </c>
      <c r="G4" s="11">
        <v>15114476.300000001</v>
      </c>
      <c r="K4" s="55">
        <f>K2/K3</f>
        <v>0.93874818857323583</v>
      </c>
      <c r="L4" s="55">
        <f t="shared" ref="L4:P4" si="0">L2/L3</f>
        <v>0.94249941401744686</v>
      </c>
      <c r="M4" s="55">
        <f t="shared" si="0"/>
        <v>0.93614583745900248</v>
      </c>
      <c r="N4" s="55">
        <f t="shared" si="0"/>
        <v>0.9370680969889672</v>
      </c>
      <c r="O4" s="55">
        <f t="shared" si="0"/>
        <v>0.95656206273312938</v>
      </c>
      <c r="P4" s="55">
        <f t="shared" si="0"/>
        <v>0.95395632409602349</v>
      </c>
    </row>
    <row r="5" spans="1:16" ht="15.75" thickBot="1" x14ac:dyDescent="0.3">
      <c r="A5" s="1" t="s">
        <v>20</v>
      </c>
      <c r="B5" s="29">
        <v>15635367</v>
      </c>
      <c r="C5" s="10">
        <v>16129740.699999999</v>
      </c>
      <c r="D5" s="11">
        <v>17835731.300000001</v>
      </c>
      <c r="E5" s="11">
        <v>19020925.399999999</v>
      </c>
      <c r="F5" s="11">
        <v>21277377.100000001</v>
      </c>
      <c r="G5" s="11">
        <v>21261580.100000001</v>
      </c>
    </row>
    <row r="6" spans="1:16" ht="15.75" thickBot="1" x14ac:dyDescent="0.3">
      <c r="A6" s="1" t="s">
        <v>22</v>
      </c>
      <c r="B6" s="30">
        <v>14887339.699999999</v>
      </c>
      <c r="C6" s="10">
        <v>15278994.5</v>
      </c>
      <c r="D6" s="11">
        <v>16892287.899999999</v>
      </c>
      <c r="E6" s="11">
        <v>17925590.600000001</v>
      </c>
      <c r="F6" s="11">
        <v>20283954.800000001</v>
      </c>
      <c r="G6" s="11">
        <v>20146661.399999999</v>
      </c>
    </row>
    <row r="7" spans="1:16" ht="15.75" thickBot="1" x14ac:dyDescent="0.3">
      <c r="A7" s="1" t="s">
        <v>33</v>
      </c>
      <c r="B7" s="9">
        <v>8159383.5</v>
      </c>
      <c r="C7" s="10">
        <v>8888814.0999999996</v>
      </c>
      <c r="D7" s="11">
        <v>9453815.5</v>
      </c>
      <c r="E7" s="11">
        <v>10405452.9</v>
      </c>
      <c r="F7" s="11">
        <v>11547597.6</v>
      </c>
      <c r="G7" s="11">
        <v>12140197.5</v>
      </c>
    </row>
    <row r="8" spans="1:16" ht="15.75" thickBot="1" x14ac:dyDescent="0.3">
      <c r="A8" s="1" t="s">
        <v>1</v>
      </c>
      <c r="B8" s="9">
        <v>17077773.399999999</v>
      </c>
      <c r="C8" s="10">
        <v>19254283.699999999</v>
      </c>
      <c r="D8" s="11">
        <v>20464185.600000001</v>
      </c>
      <c r="E8" s="11">
        <v>21967903.899999999</v>
      </c>
      <c r="F8" s="11">
        <v>23168666.300000001</v>
      </c>
      <c r="G8" s="11">
        <v>24265910.300000001</v>
      </c>
    </row>
    <row r="9" spans="1:16" ht="15.75" thickBot="1" x14ac:dyDescent="0.3">
      <c r="A9" s="1" t="s">
        <v>2</v>
      </c>
      <c r="B9" s="9">
        <v>11527010.6</v>
      </c>
      <c r="C9" s="10">
        <v>12458929.6</v>
      </c>
      <c r="D9" s="11">
        <v>14123584.4</v>
      </c>
      <c r="E9" s="5">
        <v>14206427</v>
      </c>
      <c r="F9" s="11">
        <v>15281229.699999999</v>
      </c>
      <c r="G9" s="11">
        <v>16321797.699999999</v>
      </c>
    </row>
    <row r="10" spans="1:16" ht="15.75" thickBot="1" x14ac:dyDescent="0.3">
      <c r="A10" s="1" t="s">
        <v>3</v>
      </c>
      <c r="B10" s="9">
        <v>18056212.300000001</v>
      </c>
      <c r="C10" s="10">
        <v>20262133.699999999</v>
      </c>
      <c r="D10" s="11">
        <v>22050840.899999999</v>
      </c>
      <c r="E10" s="11">
        <v>23852877.399999999</v>
      </c>
      <c r="F10" s="11">
        <v>25258244.899999999</v>
      </c>
      <c r="G10" s="11">
        <v>25224902.899999999</v>
      </c>
    </row>
    <row r="11" spans="1:16" ht="15.75" thickBot="1" x14ac:dyDescent="0.3">
      <c r="A11" s="1" t="s">
        <v>34</v>
      </c>
      <c r="B11" s="9">
        <v>24893871.399999999</v>
      </c>
      <c r="C11" s="10">
        <v>26139099.699999999</v>
      </c>
      <c r="D11" s="11">
        <v>28924002.100000001</v>
      </c>
      <c r="E11" s="11">
        <v>32360641.899999999</v>
      </c>
      <c r="F11" s="11">
        <v>35045192.299999997</v>
      </c>
      <c r="G11" s="11">
        <v>36603499.299999997</v>
      </c>
    </row>
    <row r="12" spans="1:16" ht="15.75" thickBot="1" x14ac:dyDescent="0.3">
      <c r="A12" s="1" t="s">
        <v>23</v>
      </c>
      <c r="B12" s="6">
        <v>14429362</v>
      </c>
      <c r="C12" s="10">
        <v>14303659.300000001</v>
      </c>
      <c r="D12" s="11">
        <v>17012621.199999999</v>
      </c>
      <c r="E12" s="11">
        <v>17563245.600000001</v>
      </c>
      <c r="F12" s="11">
        <v>18625651.100000001</v>
      </c>
      <c r="G12" s="11">
        <v>18739389.5</v>
      </c>
    </row>
    <row r="13" spans="1:16" ht="15.75" thickBot="1" x14ac:dyDescent="0.3">
      <c r="A13" s="2" t="s">
        <v>4</v>
      </c>
      <c r="B13" s="12">
        <v>23297859.800000001</v>
      </c>
      <c r="C13" s="10">
        <v>25804007.800000001</v>
      </c>
      <c r="D13" s="10">
        <v>29365389.5</v>
      </c>
      <c r="E13" s="10">
        <v>31189890.800000001</v>
      </c>
      <c r="F13" s="10">
        <v>33906765.5</v>
      </c>
      <c r="G13" s="10">
        <v>35964489.600000001</v>
      </c>
    </row>
    <row r="14" spans="1:16" ht="15.75" thickBot="1" x14ac:dyDescent="0.3">
      <c r="A14" s="1" t="s">
        <v>82</v>
      </c>
      <c r="B14" s="29">
        <v>2264453</v>
      </c>
      <c r="C14" s="10">
        <v>2458339.7000000002</v>
      </c>
      <c r="D14" s="11">
        <v>2581473.1</v>
      </c>
      <c r="E14" s="5">
        <v>2698775</v>
      </c>
      <c r="F14" s="11">
        <v>2672849.7000000002</v>
      </c>
      <c r="G14" s="11">
        <v>2848466.8</v>
      </c>
    </row>
    <row r="15" spans="1:16" ht="15.75" thickBot="1" x14ac:dyDescent="0.3">
      <c r="A15" s="1" t="s">
        <v>74</v>
      </c>
      <c r="B15" s="9">
        <v>7855537.5</v>
      </c>
      <c r="C15" s="10">
        <v>8528059.0999999996</v>
      </c>
      <c r="D15" s="11">
        <v>8929625.3000000007</v>
      </c>
      <c r="E15" s="11">
        <v>10121562.300000001</v>
      </c>
      <c r="F15" s="11">
        <v>10828170.300000001</v>
      </c>
      <c r="G15" s="11">
        <v>11479120.300000001</v>
      </c>
    </row>
    <row r="16" spans="1:16" ht="15.75" thickBot="1" x14ac:dyDescent="0.3">
      <c r="A16" s="1" t="s">
        <v>5</v>
      </c>
      <c r="B16" s="30">
        <v>11981472.800000001</v>
      </c>
      <c r="C16" s="10">
        <v>13153923.6</v>
      </c>
      <c r="D16" s="11">
        <v>14288853.1</v>
      </c>
      <c r="E16" s="11">
        <v>15147169.6</v>
      </c>
      <c r="F16" s="11">
        <v>15958134.9</v>
      </c>
      <c r="G16" s="11">
        <v>16565824.1</v>
      </c>
    </row>
    <row r="17" spans="1:7" ht="15.75" thickBot="1" x14ac:dyDescent="0.3">
      <c r="A17" s="1" t="s">
        <v>68</v>
      </c>
      <c r="B17" s="30">
        <v>21443039.800000001</v>
      </c>
      <c r="C17" s="10">
        <v>22121703.399999999</v>
      </c>
      <c r="D17" s="11">
        <v>22941752.5</v>
      </c>
      <c r="E17" s="11">
        <v>25191129.699999999</v>
      </c>
      <c r="F17" s="11">
        <v>29390986.600000001</v>
      </c>
      <c r="G17" s="11">
        <v>30632801.699999999</v>
      </c>
    </row>
    <row r="18" spans="1:7" ht="15.75" thickBot="1" x14ac:dyDescent="0.3">
      <c r="A18" s="1" t="s">
        <v>38</v>
      </c>
      <c r="B18" s="9">
        <v>4861225.2</v>
      </c>
      <c r="C18" s="10">
        <v>5146920.9000000004</v>
      </c>
      <c r="D18" s="5">
        <v>5305523</v>
      </c>
      <c r="E18" s="11">
        <v>5647952.2000000002</v>
      </c>
      <c r="F18" s="11">
        <v>6281876.5999999996</v>
      </c>
      <c r="G18" s="11">
        <v>6489077.2000000002</v>
      </c>
    </row>
    <row r="19" spans="1:7" ht="15.75" thickBot="1" x14ac:dyDescent="0.3">
      <c r="A19" s="1" t="s">
        <v>24</v>
      </c>
      <c r="B19" s="9">
        <v>9706026.3000000007</v>
      </c>
      <c r="C19" s="4">
        <v>10388559</v>
      </c>
      <c r="D19" s="11">
        <v>11474800.1</v>
      </c>
      <c r="E19" s="5">
        <v>13200822</v>
      </c>
      <c r="F19" s="11">
        <v>15300317.1</v>
      </c>
      <c r="G19" s="11">
        <v>16164345.6</v>
      </c>
    </row>
    <row r="20" spans="1:7" ht="15.75" thickBot="1" x14ac:dyDescent="0.3">
      <c r="A20" s="1" t="s">
        <v>6</v>
      </c>
      <c r="B20" s="9">
        <v>11486089.9</v>
      </c>
      <c r="C20" s="10">
        <v>12288448.300000001</v>
      </c>
      <c r="D20" s="11">
        <v>13693335.5</v>
      </c>
      <c r="E20" s="11">
        <v>14960156.699999999</v>
      </c>
      <c r="F20" s="11">
        <v>16220766.9</v>
      </c>
      <c r="G20" s="11">
        <v>17196019.399999999</v>
      </c>
    </row>
    <row r="21" spans="1:7" ht="15.75" thickBot="1" x14ac:dyDescent="0.3">
      <c r="A21" s="1" t="s">
        <v>76</v>
      </c>
      <c r="B21" s="9">
        <v>11637901.4</v>
      </c>
      <c r="C21" s="10">
        <v>10843978.1</v>
      </c>
      <c r="D21" s="11">
        <v>10506377.9</v>
      </c>
      <c r="E21" s="5">
        <v>11931162</v>
      </c>
      <c r="F21" s="11">
        <v>12530039.300000001</v>
      </c>
      <c r="G21" s="11">
        <v>12006684.699999999</v>
      </c>
    </row>
    <row r="22" spans="1:7" ht="15.75" thickBot="1" x14ac:dyDescent="0.3">
      <c r="A22" s="1" t="s">
        <v>39</v>
      </c>
      <c r="B22" s="9">
        <v>3345089.9</v>
      </c>
      <c r="C22" s="10">
        <v>3412634.5</v>
      </c>
      <c r="D22" s="5">
        <v>3650660</v>
      </c>
      <c r="E22" s="11">
        <v>3964682.9</v>
      </c>
      <c r="F22" s="11">
        <v>3913474.9</v>
      </c>
      <c r="G22" s="11">
        <v>4091836.1</v>
      </c>
    </row>
    <row r="23" spans="1:7" ht="15.75" thickBot="1" x14ac:dyDescent="0.3">
      <c r="A23" s="1" t="s">
        <v>69</v>
      </c>
      <c r="B23" s="9">
        <v>25653358.300000001</v>
      </c>
      <c r="C23" s="10">
        <v>27388617.899999999</v>
      </c>
      <c r="D23" s="11">
        <v>27473531.199999999</v>
      </c>
      <c r="E23" s="5">
        <v>30453851</v>
      </c>
      <c r="F23" s="11">
        <v>32309560.5</v>
      </c>
      <c r="G23" s="11">
        <v>34757763.299999997</v>
      </c>
    </row>
    <row r="24" spans="1:7" ht="15.75" thickBot="1" x14ac:dyDescent="0.3">
      <c r="A24" s="1" t="s">
        <v>50</v>
      </c>
      <c r="B24" s="9">
        <v>13153252.6</v>
      </c>
      <c r="C24" s="4">
        <v>14096936</v>
      </c>
      <c r="D24" s="11">
        <v>16147082.1</v>
      </c>
      <c r="E24" s="11">
        <v>17164628.699999999</v>
      </c>
      <c r="F24" s="11">
        <v>19212649.100000001</v>
      </c>
      <c r="G24" s="11">
        <v>19268457.399999999</v>
      </c>
    </row>
    <row r="25" spans="1:7" ht="15.75" thickBot="1" x14ac:dyDescent="0.3">
      <c r="A25" s="1" t="s">
        <v>7</v>
      </c>
      <c r="B25" s="9">
        <v>7155880.7999999998</v>
      </c>
      <c r="C25" s="10">
        <v>7621289.2000000002</v>
      </c>
      <c r="D25" s="11">
        <v>8471913.5999999996</v>
      </c>
      <c r="E25" s="11">
        <v>9262869.5</v>
      </c>
      <c r="F25" s="11">
        <v>9909554.0999999996</v>
      </c>
      <c r="G25" s="11">
        <v>10046004.199999999</v>
      </c>
    </row>
    <row r="26" spans="1:7" ht="15.75" thickBot="1" x14ac:dyDescent="0.3">
      <c r="A26" s="1" t="s">
        <v>32</v>
      </c>
      <c r="B26" s="9">
        <v>48741801.399999999</v>
      </c>
      <c r="C26" s="10">
        <v>57038980.799999997</v>
      </c>
      <c r="D26" s="11">
        <v>63817691.600000001</v>
      </c>
      <c r="E26" s="11">
        <v>70654820.900000006</v>
      </c>
      <c r="F26" s="11">
        <v>77148990.400000006</v>
      </c>
      <c r="G26" s="11">
        <v>82667755.599999994</v>
      </c>
    </row>
    <row r="27" spans="1:7" ht="15.75" thickBot="1" x14ac:dyDescent="0.3">
      <c r="A27" s="1" t="s">
        <v>67</v>
      </c>
      <c r="B27" s="9">
        <v>39982079.799999997</v>
      </c>
      <c r="C27" s="10">
        <v>40767767.899999999</v>
      </c>
      <c r="D27" s="11">
        <v>45489178.299999997</v>
      </c>
      <c r="E27" s="11">
        <v>47919287.600000001</v>
      </c>
      <c r="F27" s="11">
        <v>52113241.399999999</v>
      </c>
      <c r="G27" s="11">
        <v>53815641.399999999</v>
      </c>
    </row>
    <row r="28" spans="1:7" ht="15.75" thickBot="1" x14ac:dyDescent="0.3">
      <c r="A28" s="1" t="s">
        <v>57</v>
      </c>
      <c r="B28" s="29">
        <v>7650768</v>
      </c>
      <c r="C28" s="10">
        <v>8162321.5999999996</v>
      </c>
      <c r="D28" s="11">
        <v>8993954.5</v>
      </c>
      <c r="E28" s="11">
        <v>9699088.3000000007</v>
      </c>
      <c r="F28" s="11">
        <v>10099762.199999999</v>
      </c>
      <c r="G28" s="11">
        <v>10246963.300000001</v>
      </c>
    </row>
    <row r="29" spans="1:7" ht="15.75" thickBot="1" x14ac:dyDescent="0.3">
      <c r="A29" s="1" t="s">
        <v>8</v>
      </c>
      <c r="B29" s="9">
        <v>9734026.5</v>
      </c>
      <c r="C29" s="10">
        <v>10935691.6</v>
      </c>
      <c r="D29" s="11">
        <v>12599224.699999999</v>
      </c>
      <c r="E29" s="11">
        <v>13396800.6</v>
      </c>
      <c r="F29" s="11">
        <v>13917371.6</v>
      </c>
      <c r="G29" s="11">
        <v>15009754.199999999</v>
      </c>
    </row>
    <row r="30" spans="1:7" ht="15.75" thickBot="1" x14ac:dyDescent="0.3">
      <c r="A30" s="1" t="s">
        <v>25</v>
      </c>
      <c r="B30" s="9">
        <v>28415941.100000001</v>
      </c>
      <c r="C30" s="10">
        <v>29979878.300000001</v>
      </c>
      <c r="D30" s="11">
        <v>31733167.199999999</v>
      </c>
      <c r="E30" s="11">
        <v>33844520.799999997</v>
      </c>
      <c r="F30" s="11">
        <v>36154833.299999997</v>
      </c>
      <c r="G30" s="5">
        <v>38859324</v>
      </c>
    </row>
    <row r="31" spans="1:7" ht="15.75" thickBot="1" x14ac:dyDescent="0.3">
      <c r="A31" s="1" t="s">
        <v>9</v>
      </c>
      <c r="B31" s="6">
        <v>11984091</v>
      </c>
      <c r="C31" s="10">
        <v>13128644.300000001</v>
      </c>
      <c r="D31" s="11">
        <v>14268974.300000001</v>
      </c>
      <c r="E31" s="5">
        <v>15333587</v>
      </c>
      <c r="F31" s="11">
        <v>16732555.4</v>
      </c>
      <c r="G31" s="11">
        <v>17685761.199999999</v>
      </c>
    </row>
    <row r="32" spans="1:7" ht="15.75" thickBot="1" x14ac:dyDescent="0.3">
      <c r="A32" s="1" t="s">
        <v>80</v>
      </c>
      <c r="B32" s="9">
        <v>4646573.4000000004</v>
      </c>
      <c r="C32" s="10">
        <v>4519048.7</v>
      </c>
      <c r="D32" s="11">
        <v>4720369.5999999996</v>
      </c>
      <c r="E32" s="11">
        <v>5289246.8</v>
      </c>
      <c r="F32" s="11">
        <v>5536148.5</v>
      </c>
      <c r="G32" s="11">
        <v>5564970.7000000002</v>
      </c>
    </row>
    <row r="33" spans="1:7" ht="15.75" thickBot="1" x14ac:dyDescent="0.3">
      <c r="A33" s="1" t="s">
        <v>112</v>
      </c>
      <c r="B33" s="9">
        <v>154140579.40000001</v>
      </c>
      <c r="C33" s="4">
        <v>167259906</v>
      </c>
      <c r="D33" s="11">
        <v>192722523.80000001</v>
      </c>
      <c r="E33" s="11">
        <v>243392966.5</v>
      </c>
      <c r="F33" s="11">
        <v>268458211.30000001</v>
      </c>
      <c r="G33" s="5">
        <v>282532924</v>
      </c>
    </row>
    <row r="34" spans="1:7" ht="15.75" thickBot="1" x14ac:dyDescent="0.3">
      <c r="A34" s="1" t="s">
        <v>10</v>
      </c>
      <c r="B34" s="30">
        <v>162270882.19999999</v>
      </c>
      <c r="C34" s="10">
        <v>174356565.80000001</v>
      </c>
      <c r="D34" s="11">
        <v>181750257.69999999</v>
      </c>
      <c r="E34" s="5">
        <v>180932136</v>
      </c>
      <c r="F34" s="11">
        <v>219276319.19999999</v>
      </c>
      <c r="G34" s="5">
        <v>230986492</v>
      </c>
    </row>
    <row r="35" spans="1:7" ht="15.75" thickBot="1" x14ac:dyDescent="0.3">
      <c r="A35" s="1" t="s">
        <v>26</v>
      </c>
      <c r="B35" s="9">
        <v>17570947.600000001</v>
      </c>
      <c r="C35" s="10">
        <v>18387875.5</v>
      </c>
      <c r="D35" s="11">
        <v>19916171.600000001</v>
      </c>
      <c r="E35" s="11">
        <v>22615567.100000001</v>
      </c>
      <c r="F35" s="11">
        <v>23897868.899999999</v>
      </c>
      <c r="G35" s="11">
        <v>24702237.699999999</v>
      </c>
    </row>
    <row r="36" spans="1:7" ht="15.75" thickBot="1" x14ac:dyDescent="0.3">
      <c r="A36" s="1" t="s">
        <v>21</v>
      </c>
      <c r="B36" s="9">
        <v>748027.3</v>
      </c>
      <c r="C36" s="10">
        <v>850746.2</v>
      </c>
      <c r="D36" s="11">
        <v>943443.4</v>
      </c>
      <c r="E36" s="11">
        <v>1095334.8</v>
      </c>
      <c r="F36" s="11">
        <v>993422.3</v>
      </c>
      <c r="G36" s="11">
        <v>1114918.7</v>
      </c>
    </row>
    <row r="37" spans="1:7" ht="15.75" thickBot="1" x14ac:dyDescent="0.3">
      <c r="A37" s="1" t="s">
        <v>51</v>
      </c>
      <c r="B37" s="9">
        <v>46605170.399999999</v>
      </c>
      <c r="C37" s="4">
        <v>50073015</v>
      </c>
      <c r="D37" s="11">
        <v>53889235.5</v>
      </c>
      <c r="E37" s="11">
        <v>60926200.600000001</v>
      </c>
      <c r="F37" s="11">
        <v>66464174.5</v>
      </c>
      <c r="G37" s="11">
        <v>69348478.599999994</v>
      </c>
    </row>
    <row r="38" spans="1:7" ht="15.75" thickBot="1" x14ac:dyDescent="0.3">
      <c r="A38" s="1" t="s">
        <v>27</v>
      </c>
      <c r="B38" s="9">
        <v>7321491.2999999998</v>
      </c>
      <c r="C38" s="10">
        <v>8173166.5</v>
      </c>
      <c r="D38" s="11">
        <v>8002164.9000000004</v>
      </c>
      <c r="E38" s="11">
        <v>9243306.1999999993</v>
      </c>
      <c r="F38" s="11">
        <v>10595500.199999999</v>
      </c>
      <c r="G38" s="11">
        <v>11146721.5</v>
      </c>
    </row>
    <row r="39" spans="1:7" ht="15.75" thickBot="1" x14ac:dyDescent="0.3">
      <c r="A39" s="1" t="s">
        <v>70</v>
      </c>
      <c r="B39" s="9">
        <v>33787755.399999999</v>
      </c>
      <c r="C39" s="10">
        <v>36353650.899999999</v>
      </c>
      <c r="D39" s="11">
        <v>40265519.100000001</v>
      </c>
      <c r="E39" s="11">
        <v>42587045.600000001</v>
      </c>
      <c r="F39" s="11">
        <v>43195452.399999999</v>
      </c>
      <c r="G39" s="11">
        <v>44385050.200000003</v>
      </c>
    </row>
    <row r="40" spans="1:7" ht="15.75" thickBot="1" x14ac:dyDescent="0.3">
      <c r="A40" s="1" t="s">
        <v>71</v>
      </c>
      <c r="B40" s="9">
        <v>19365648.699999999</v>
      </c>
      <c r="C40" s="10">
        <v>22182614.199999999</v>
      </c>
      <c r="D40" s="11">
        <v>24460486.699999999</v>
      </c>
      <c r="E40" s="5">
        <v>26548679</v>
      </c>
      <c r="F40" s="11">
        <v>29130296.800000001</v>
      </c>
      <c r="G40" s="5">
        <v>30505963</v>
      </c>
    </row>
    <row r="41" spans="1:7" ht="15.75" thickBot="1" x14ac:dyDescent="0.3">
      <c r="A41" s="1" t="s">
        <v>52</v>
      </c>
      <c r="B41" s="29">
        <v>20970430</v>
      </c>
      <c r="C41" s="10">
        <v>22585579.100000001</v>
      </c>
      <c r="D41" s="11">
        <v>24555601.5</v>
      </c>
      <c r="E41" s="11">
        <v>25549516.800000001</v>
      </c>
      <c r="F41" s="11">
        <v>28278902.300000001</v>
      </c>
      <c r="G41" s="11">
        <v>29478085.899999999</v>
      </c>
    </row>
    <row r="42" spans="1:7" ht="15.75" thickBot="1" x14ac:dyDescent="0.3">
      <c r="A42" s="1" t="s">
        <v>11</v>
      </c>
      <c r="B42" s="9">
        <v>7545906.5999999996</v>
      </c>
      <c r="C42" s="10">
        <v>8795131.8000000007</v>
      </c>
      <c r="D42" s="11">
        <v>9461591.6999999993</v>
      </c>
      <c r="E42" s="11">
        <v>10255022.199999999</v>
      </c>
      <c r="F42" s="11">
        <v>10754312.6</v>
      </c>
      <c r="G42" s="11">
        <v>11180102.800000001</v>
      </c>
    </row>
    <row r="43" spans="1:7" ht="15.75" thickBot="1" x14ac:dyDescent="0.3">
      <c r="A43" s="1" t="s">
        <v>53</v>
      </c>
      <c r="B43" s="30">
        <v>11353497.1</v>
      </c>
      <c r="C43" s="10">
        <v>12041241.199999999</v>
      </c>
      <c r="D43" s="11">
        <v>12921435.5</v>
      </c>
      <c r="E43" s="11">
        <v>15025649.5</v>
      </c>
      <c r="F43" s="11">
        <v>15601060.1</v>
      </c>
      <c r="G43" s="11">
        <v>16014882.1</v>
      </c>
    </row>
    <row r="44" spans="1:7" ht="15.75" thickBot="1" x14ac:dyDescent="0.3">
      <c r="A44" s="1" t="s">
        <v>49</v>
      </c>
      <c r="B44" s="9">
        <v>30128045.899999999</v>
      </c>
      <c r="C44" s="10">
        <v>32487388.699999999</v>
      </c>
      <c r="D44" s="11">
        <v>32439265.5</v>
      </c>
      <c r="E44" s="11">
        <v>38060868.700000003</v>
      </c>
      <c r="F44" s="11">
        <v>41645908.700000003</v>
      </c>
      <c r="G44" s="11">
        <v>43826730.399999999</v>
      </c>
    </row>
    <row r="45" spans="1:7" ht="15.75" thickBot="1" x14ac:dyDescent="0.3">
      <c r="A45" s="1" t="s">
        <v>77</v>
      </c>
      <c r="B45" s="9">
        <v>26261564.100000001</v>
      </c>
      <c r="C45" s="10">
        <v>28721725.300000001</v>
      </c>
      <c r="D45" s="11">
        <v>31132135.899999999</v>
      </c>
      <c r="E45" s="11">
        <v>30836559.399999999</v>
      </c>
      <c r="F45" s="11">
        <v>32227598.5</v>
      </c>
      <c r="G45" s="11">
        <v>33250530.100000001</v>
      </c>
    </row>
    <row r="46" spans="1:7" ht="15.75" thickBot="1" x14ac:dyDescent="0.3">
      <c r="A46" s="1" t="s">
        <v>28</v>
      </c>
      <c r="B46" s="9">
        <v>5564894.0999999996</v>
      </c>
      <c r="C46" s="4">
        <v>6027058</v>
      </c>
      <c r="D46" s="11">
        <v>7594019.5999999996</v>
      </c>
      <c r="E46" s="11">
        <v>8487355.8000000007</v>
      </c>
      <c r="F46" s="11">
        <v>8982725.9000000004</v>
      </c>
      <c r="G46" s="11">
        <v>9370034.1999999993</v>
      </c>
    </row>
    <row r="47" spans="1:7" ht="15.75" thickBot="1" x14ac:dyDescent="0.3">
      <c r="A47" s="1" t="s">
        <v>29</v>
      </c>
      <c r="B47" s="9">
        <v>3372647.2</v>
      </c>
      <c r="C47" s="10">
        <v>4051017.8</v>
      </c>
      <c r="D47" s="11">
        <v>4246563.4000000004</v>
      </c>
      <c r="E47" s="5">
        <v>4462326</v>
      </c>
      <c r="F47" s="11">
        <v>4932996.8</v>
      </c>
      <c r="G47" s="11">
        <v>4973885.9000000004</v>
      </c>
    </row>
    <row r="48" spans="1:7" ht="15.75" thickBot="1" x14ac:dyDescent="0.3">
      <c r="A48" s="1" t="s">
        <v>63</v>
      </c>
      <c r="B48" s="29">
        <v>1086655</v>
      </c>
      <c r="C48" s="10">
        <v>1252752.2</v>
      </c>
      <c r="D48" s="11">
        <v>1387808.6</v>
      </c>
      <c r="E48" s="11">
        <v>1540404.6</v>
      </c>
      <c r="F48" s="11">
        <v>1631981.3</v>
      </c>
      <c r="G48" s="11">
        <v>1775892.9</v>
      </c>
    </row>
    <row r="49" spans="1:7" ht="15.75" thickBot="1" x14ac:dyDescent="0.3">
      <c r="A49" s="1" t="s">
        <v>43</v>
      </c>
      <c r="B49" s="9">
        <v>33700485.700000003</v>
      </c>
      <c r="C49" s="10">
        <v>37023323.399999999</v>
      </c>
      <c r="D49" s="11">
        <v>43167912.5</v>
      </c>
      <c r="E49" s="11">
        <v>46299951.5</v>
      </c>
      <c r="F49" s="11">
        <v>48871558.399999999</v>
      </c>
      <c r="G49" s="11">
        <v>52865193.899999999</v>
      </c>
    </row>
    <row r="50" spans="1:7" ht="15.75" thickBot="1" x14ac:dyDescent="0.3">
      <c r="A50" s="1" t="s">
        <v>73</v>
      </c>
      <c r="B50" s="30">
        <v>7331269.7999999998</v>
      </c>
      <c r="C50" s="10">
        <v>7750890.2999999998</v>
      </c>
      <c r="D50" s="11">
        <v>8375282.9000000004</v>
      </c>
      <c r="E50" s="11">
        <v>9076255.6999999993</v>
      </c>
      <c r="F50" s="11">
        <v>9433847.9000000004</v>
      </c>
      <c r="G50" s="11">
        <v>9750801.6999999993</v>
      </c>
    </row>
    <row r="51" spans="1:7" ht="15.75" thickBot="1" x14ac:dyDescent="0.3">
      <c r="A51" s="1" t="s">
        <v>36</v>
      </c>
      <c r="B51" s="9">
        <v>10303597.5</v>
      </c>
      <c r="C51" s="10">
        <v>9533727.4000000004</v>
      </c>
      <c r="D51" s="11">
        <v>8826871.5999999996</v>
      </c>
      <c r="E51" s="11">
        <v>9484334.6999999993</v>
      </c>
      <c r="F51" s="5">
        <v>9898880</v>
      </c>
      <c r="G51" s="11">
        <v>10313938.699999999</v>
      </c>
    </row>
    <row r="52" spans="1:7" ht="15.75" thickBot="1" x14ac:dyDescent="0.3">
      <c r="A52" s="1" t="s">
        <v>37</v>
      </c>
      <c r="B52" s="29">
        <v>916793</v>
      </c>
      <c r="C52" s="10">
        <v>604568.4</v>
      </c>
      <c r="D52" s="11">
        <v>641131.69999999995</v>
      </c>
      <c r="E52" s="11">
        <v>589712.9</v>
      </c>
      <c r="F52" s="11">
        <v>1153433.2</v>
      </c>
      <c r="G52" s="11">
        <v>923508.5</v>
      </c>
    </row>
    <row r="53" spans="1:7" ht="15.75" thickBot="1" x14ac:dyDescent="0.3">
      <c r="A53" s="1" t="s">
        <v>30</v>
      </c>
      <c r="B53" s="9">
        <v>1701709.5</v>
      </c>
      <c r="C53" s="10">
        <v>1962637.6</v>
      </c>
      <c r="D53" s="11">
        <v>2107981.6</v>
      </c>
      <c r="E53" s="5">
        <v>2161068</v>
      </c>
      <c r="F53" s="11">
        <v>2291432.7000000002</v>
      </c>
      <c r="G53" s="11">
        <v>2471314.2999999998</v>
      </c>
    </row>
    <row r="54" spans="1:7" ht="15.75" thickBot="1" x14ac:dyDescent="0.3">
      <c r="A54" s="1" t="s">
        <v>18</v>
      </c>
      <c r="B54" s="30">
        <v>8742783.0999999996</v>
      </c>
      <c r="C54" s="10">
        <v>9243314.6999999993</v>
      </c>
      <c r="D54" s="11">
        <v>9299220.5</v>
      </c>
      <c r="E54" s="11">
        <v>10928073.199999999</v>
      </c>
      <c r="F54" s="11">
        <v>12110636.4</v>
      </c>
      <c r="G54" s="11">
        <v>12699831.699999999</v>
      </c>
    </row>
    <row r="55" spans="1:7" ht="15.75" thickBot="1" x14ac:dyDescent="0.3">
      <c r="A55" s="1" t="s">
        <v>19</v>
      </c>
      <c r="B55" s="9">
        <v>14330962.5</v>
      </c>
      <c r="C55" s="10">
        <v>15360209.199999999</v>
      </c>
      <c r="D55" s="11">
        <v>16325136.6</v>
      </c>
      <c r="E55" s="11">
        <v>17392807.199999999</v>
      </c>
      <c r="F55" s="11">
        <v>17686832.199999999</v>
      </c>
      <c r="G55" s="11">
        <v>18388245.199999999</v>
      </c>
    </row>
    <row r="56" spans="1:7" ht="15.75" thickBot="1" x14ac:dyDescent="0.3">
      <c r="A56" s="1" t="s">
        <v>31</v>
      </c>
      <c r="B56" s="28"/>
      <c r="C56" s="3"/>
      <c r="D56" s="11">
        <v>9473489.3000000007</v>
      </c>
      <c r="E56" s="11">
        <v>12596687.4</v>
      </c>
      <c r="F56" s="5">
        <v>16943320</v>
      </c>
      <c r="G56" s="11">
        <v>18811122.100000001</v>
      </c>
    </row>
    <row r="57" spans="1:7" ht="15.75" thickBot="1" x14ac:dyDescent="0.3">
      <c r="A57" s="1" t="s">
        <v>44</v>
      </c>
      <c r="B57" s="9">
        <v>6237186.5999999996</v>
      </c>
      <c r="C57" s="10">
        <v>6653270.7000000002</v>
      </c>
      <c r="D57" s="11">
        <v>7164976.2999999998</v>
      </c>
      <c r="E57" s="11">
        <v>8040272.7999999998</v>
      </c>
      <c r="F57" s="11">
        <v>8823288.1999999993</v>
      </c>
      <c r="G57" s="11">
        <v>9268107.4000000004</v>
      </c>
    </row>
    <row r="58" spans="1:7" ht="15.75" thickBot="1" x14ac:dyDescent="0.3">
      <c r="A58" s="1" t="s">
        <v>45</v>
      </c>
      <c r="B58" s="30">
        <v>7761759.4000000004</v>
      </c>
      <c r="C58" s="4">
        <v>8701102</v>
      </c>
      <c r="D58" s="11">
        <v>9442999.3000000007</v>
      </c>
      <c r="E58" s="11">
        <v>10284223.6</v>
      </c>
      <c r="F58" s="11">
        <v>10485399.699999999</v>
      </c>
      <c r="G58" s="5">
        <v>10430381</v>
      </c>
    </row>
    <row r="59" spans="1:7" ht="15.75" thickBot="1" x14ac:dyDescent="0.3">
      <c r="A59" s="1" t="s">
        <v>75</v>
      </c>
      <c r="B59" s="29">
        <v>12451522</v>
      </c>
      <c r="C59" s="10">
        <v>13155734.699999999</v>
      </c>
      <c r="D59" s="11">
        <v>14355276.800000001</v>
      </c>
      <c r="E59" s="11">
        <v>16740943.199999999</v>
      </c>
      <c r="F59" s="11">
        <v>17064504.100000001</v>
      </c>
      <c r="G59" s="11">
        <v>18857294.100000001</v>
      </c>
    </row>
    <row r="60" spans="1:7" ht="15.75" thickBot="1" x14ac:dyDescent="0.3">
      <c r="A60" s="1" t="s">
        <v>40</v>
      </c>
      <c r="B60" s="9">
        <v>4872275.5</v>
      </c>
      <c r="C60" s="10">
        <v>5090881.5</v>
      </c>
      <c r="D60" s="5">
        <v>5421262</v>
      </c>
      <c r="E60" s="11">
        <v>5957655.7000000002</v>
      </c>
      <c r="F60" s="11">
        <v>6009614.2999999998</v>
      </c>
      <c r="G60" s="11">
        <v>6253785.2999999998</v>
      </c>
    </row>
    <row r="61" spans="1:7" ht="15.75" thickBot="1" x14ac:dyDescent="0.3">
      <c r="A61" s="1" t="s">
        <v>46</v>
      </c>
      <c r="B61" s="30">
        <v>48183951.100000001</v>
      </c>
      <c r="C61" s="10">
        <v>50349686.399999999</v>
      </c>
      <c r="D61" s="11">
        <v>52974932.899999999</v>
      </c>
      <c r="E61" s="11">
        <v>56927685.5</v>
      </c>
      <c r="F61" s="11">
        <v>61928659.799999997</v>
      </c>
      <c r="G61" s="11">
        <v>64920407.299999997</v>
      </c>
    </row>
    <row r="62" spans="1:7" ht="15.75" thickBot="1" x14ac:dyDescent="0.3">
      <c r="A62" s="1" t="s">
        <v>64</v>
      </c>
      <c r="B62" s="9">
        <v>1111954.3</v>
      </c>
      <c r="C62" s="10">
        <v>1220318.6000000001</v>
      </c>
      <c r="D62" s="11">
        <v>1289698.5</v>
      </c>
      <c r="E62" s="11">
        <v>1432828.7</v>
      </c>
      <c r="F62" s="11">
        <v>1651488.1</v>
      </c>
      <c r="G62" s="11">
        <v>1735388.5</v>
      </c>
    </row>
    <row r="63" spans="1:7" ht="15.75" thickBot="1" x14ac:dyDescent="0.3">
      <c r="A63" s="1" t="s">
        <v>65</v>
      </c>
      <c r="B63" s="9">
        <v>4254362.8</v>
      </c>
      <c r="C63" s="10">
        <v>4542372.5</v>
      </c>
      <c r="D63" s="11">
        <v>4992379.4000000004</v>
      </c>
      <c r="E63" s="11">
        <v>5543904.5999999996</v>
      </c>
      <c r="F63" s="11">
        <v>5518307.5</v>
      </c>
      <c r="G63" s="11">
        <v>6042321.9000000004</v>
      </c>
    </row>
    <row r="64" spans="1:7" ht="15.75" thickBot="1" x14ac:dyDescent="0.3">
      <c r="A64" s="1" t="s">
        <v>35</v>
      </c>
      <c r="B64" s="9">
        <v>43825450.899999999</v>
      </c>
      <c r="C64" s="10">
        <v>48197487.399999999</v>
      </c>
      <c r="D64" s="11">
        <v>51400396.700000003</v>
      </c>
      <c r="E64" s="11">
        <v>54947061.200000003</v>
      </c>
      <c r="F64" s="11">
        <v>58881176.799999997</v>
      </c>
      <c r="G64" s="11">
        <v>62281098.299999997</v>
      </c>
    </row>
    <row r="65" spans="1:7" ht="15.75" thickBot="1" x14ac:dyDescent="0.3">
      <c r="A65" s="1" t="s">
        <v>12</v>
      </c>
      <c r="B65" s="9">
        <v>12628921.6</v>
      </c>
      <c r="C65" s="10">
        <v>13668272.6</v>
      </c>
      <c r="D65" s="11">
        <v>15442726.199999999</v>
      </c>
      <c r="E65" s="11">
        <v>16992224.699999999</v>
      </c>
      <c r="F65" s="11">
        <v>18440272.199999999</v>
      </c>
      <c r="G65" s="11">
        <v>19836388.600000001</v>
      </c>
    </row>
    <row r="66" spans="1:7" ht="15.75" thickBot="1" x14ac:dyDescent="0.3">
      <c r="A66" s="1" t="s">
        <v>54</v>
      </c>
      <c r="B66" s="9">
        <v>42053221.5</v>
      </c>
      <c r="C66" s="10">
        <v>47337749.200000003</v>
      </c>
      <c r="D66" s="11">
        <v>49997512.700000003</v>
      </c>
      <c r="E66" s="11">
        <v>54077475.600000001</v>
      </c>
      <c r="F66" s="11">
        <v>58614814.799999997</v>
      </c>
      <c r="G66" s="11">
        <v>60747427.200000003</v>
      </c>
    </row>
    <row r="67" spans="1:7" ht="15.75" thickBot="1" x14ac:dyDescent="0.3">
      <c r="A67" s="1" t="s">
        <v>90</v>
      </c>
      <c r="B67" s="9">
        <v>74811116.700000003</v>
      </c>
      <c r="C67" s="10">
        <v>92816282.099999994</v>
      </c>
      <c r="D67" s="11">
        <v>97078116.599999994</v>
      </c>
      <c r="E67" s="11">
        <v>105117739.3</v>
      </c>
      <c r="F67" s="11">
        <v>120019027.59999999</v>
      </c>
      <c r="G67" s="11">
        <v>124447661.2</v>
      </c>
    </row>
    <row r="68" spans="1:7" ht="15.75" thickBot="1" x14ac:dyDescent="0.3">
      <c r="A68" s="1" t="s">
        <v>55</v>
      </c>
      <c r="B68" s="9">
        <v>20085898.699999999</v>
      </c>
      <c r="C68" s="10">
        <v>20427189.199999999</v>
      </c>
      <c r="D68" s="11">
        <v>23985549.699999999</v>
      </c>
      <c r="E68" s="11">
        <v>28073459.399999999</v>
      </c>
      <c r="F68" s="11">
        <v>27373454.300000001</v>
      </c>
      <c r="G68" s="11">
        <v>33668536.200000003</v>
      </c>
    </row>
    <row r="69" spans="1:7" ht="15.75" thickBot="1" x14ac:dyDescent="0.3">
      <c r="A69" s="1" t="s">
        <v>81</v>
      </c>
      <c r="B69" s="9">
        <v>8845294.9000000004</v>
      </c>
      <c r="C69" s="10">
        <v>9673169.5</v>
      </c>
      <c r="D69" s="11">
        <v>10539293.699999999</v>
      </c>
      <c r="E69" s="11">
        <v>10841184.800000001</v>
      </c>
      <c r="F69" s="11">
        <v>11043820.199999999</v>
      </c>
      <c r="G69" s="11">
        <v>11817563.9</v>
      </c>
    </row>
    <row r="70" spans="1:7" ht="15.75" thickBot="1" x14ac:dyDescent="0.3">
      <c r="A70" s="1" t="s">
        <v>58</v>
      </c>
      <c r="B70" s="9">
        <v>54153753.799999997</v>
      </c>
      <c r="C70" s="10">
        <v>59832293.100000001</v>
      </c>
      <c r="D70" s="5">
        <v>66979516</v>
      </c>
      <c r="E70" s="11">
        <v>72857482.700000003</v>
      </c>
      <c r="F70" s="11">
        <v>78071544.599999994</v>
      </c>
      <c r="G70" s="11">
        <v>80760905.900000006</v>
      </c>
    </row>
    <row r="71" spans="1:7" ht="15.75" thickBot="1" x14ac:dyDescent="0.3">
      <c r="A71" s="1" t="s">
        <v>111</v>
      </c>
      <c r="B71" s="28"/>
      <c r="C71" s="3"/>
      <c r="D71" s="11">
        <v>2194345.2999999998</v>
      </c>
      <c r="E71" s="11">
        <v>3099799.2</v>
      </c>
      <c r="F71" s="11">
        <v>4965570.7</v>
      </c>
      <c r="G71" s="11">
        <v>5951796.0999999996</v>
      </c>
    </row>
    <row r="72" spans="1:7" ht="15.75" thickBot="1" x14ac:dyDescent="0.3">
      <c r="A72" s="1" t="s">
        <v>13</v>
      </c>
      <c r="B72" s="9">
        <v>10411354.1</v>
      </c>
      <c r="C72" s="4">
        <v>12020488</v>
      </c>
      <c r="D72" s="11">
        <v>13478974.5</v>
      </c>
      <c r="E72" s="11">
        <v>14220027.1</v>
      </c>
      <c r="F72" s="11">
        <v>14738794.4</v>
      </c>
      <c r="G72" s="11">
        <v>15226464.699999999</v>
      </c>
    </row>
    <row r="73" spans="1:7" ht="15.75" thickBot="1" x14ac:dyDescent="0.3">
      <c r="A73" s="1" t="s">
        <v>42</v>
      </c>
      <c r="B73" s="9">
        <v>26545518.699999999</v>
      </c>
      <c r="C73" s="10">
        <v>29443337.899999999</v>
      </c>
      <c r="D73" s="11">
        <v>31486504.800000001</v>
      </c>
      <c r="E73" s="5">
        <v>34808471</v>
      </c>
      <c r="F73" s="11">
        <v>37323428.200000003</v>
      </c>
      <c r="G73" s="5">
        <v>38450144</v>
      </c>
    </row>
    <row r="74" spans="1:7" ht="15.75" thickBot="1" x14ac:dyDescent="0.3">
      <c r="A74" s="1" t="s">
        <v>14</v>
      </c>
      <c r="B74" s="9">
        <v>9194831.6999999993</v>
      </c>
      <c r="C74" s="10">
        <v>10149167.6</v>
      </c>
      <c r="D74" s="11">
        <v>11201296.1</v>
      </c>
      <c r="E74" s="11">
        <v>12153147.800000001</v>
      </c>
      <c r="F74" s="11">
        <v>13613357.9</v>
      </c>
      <c r="G74" s="11">
        <v>13988822.699999999</v>
      </c>
    </row>
    <row r="75" spans="1:7" ht="15.75" thickBot="1" x14ac:dyDescent="0.3">
      <c r="A75" s="1" t="s">
        <v>15</v>
      </c>
      <c r="B75" s="6">
        <v>15329466</v>
      </c>
      <c r="C75" s="10">
        <v>16366207.6</v>
      </c>
      <c r="D75" s="5">
        <v>17845082</v>
      </c>
      <c r="E75" s="5">
        <v>19215961</v>
      </c>
      <c r="F75" s="11">
        <v>20321333.600000001</v>
      </c>
      <c r="G75" s="11">
        <v>21027508.899999999</v>
      </c>
    </row>
    <row r="76" spans="1:7" ht="15.75" thickBot="1" x14ac:dyDescent="0.3">
      <c r="A76" s="1" t="s">
        <v>72</v>
      </c>
      <c r="B76" s="9">
        <v>11721119.800000001</v>
      </c>
      <c r="C76" s="10">
        <v>12351079.1</v>
      </c>
      <c r="D76" s="11">
        <v>13480049.800000001</v>
      </c>
      <c r="E76" s="11">
        <v>14371789.199999999</v>
      </c>
      <c r="F76" s="11">
        <v>16491393.9</v>
      </c>
      <c r="G76" s="11">
        <v>16328668.1</v>
      </c>
    </row>
    <row r="77" spans="1:7" ht="15.75" thickBot="1" x14ac:dyDescent="0.3">
      <c r="A77" s="1" t="s">
        <v>16</v>
      </c>
      <c r="B77" s="9">
        <v>20009759.600000001</v>
      </c>
      <c r="C77" s="10">
        <v>21399116.699999999</v>
      </c>
      <c r="D77" s="11">
        <v>22454365.100000001</v>
      </c>
      <c r="E77" s="11">
        <v>25240476.399999999</v>
      </c>
      <c r="F77" s="11">
        <v>26893239.100000001</v>
      </c>
      <c r="G77" s="11">
        <v>27744682.600000001</v>
      </c>
    </row>
    <row r="78" spans="1:7" ht="15.75" thickBot="1" x14ac:dyDescent="0.3">
      <c r="A78" s="1" t="s">
        <v>59</v>
      </c>
      <c r="B78" s="9">
        <v>49280970.5</v>
      </c>
      <c r="C78" s="10">
        <v>52164974.700000003</v>
      </c>
      <c r="D78" s="11">
        <v>59030079.100000001</v>
      </c>
      <c r="E78" s="11">
        <v>68294176.5</v>
      </c>
      <c r="F78" s="11">
        <v>73506896.099999994</v>
      </c>
      <c r="G78" s="11">
        <v>75611362.900000006</v>
      </c>
    </row>
    <row r="79" spans="1:7" ht="15.75" thickBot="1" x14ac:dyDescent="0.3">
      <c r="A79" s="1" t="s">
        <v>47</v>
      </c>
      <c r="B79" s="6">
        <v>14752782</v>
      </c>
      <c r="C79" s="10">
        <v>16133297.699999999</v>
      </c>
      <c r="D79" s="11">
        <v>17520794.100000001</v>
      </c>
      <c r="E79" s="11">
        <v>18332323.600000001</v>
      </c>
      <c r="F79" s="11">
        <v>19437182.399999999</v>
      </c>
      <c r="G79" s="11">
        <v>21179072.600000001</v>
      </c>
    </row>
    <row r="80" spans="1:7" ht="15.75" thickBot="1" x14ac:dyDescent="0.3">
      <c r="A80" s="1" t="s">
        <v>56</v>
      </c>
      <c r="B80" s="6">
        <v>13314087</v>
      </c>
      <c r="C80" s="4">
        <v>14928058</v>
      </c>
      <c r="D80" s="11">
        <v>16109636.199999999</v>
      </c>
      <c r="E80" s="11">
        <v>17195200.899999999</v>
      </c>
      <c r="F80" s="11">
        <v>18655460.800000001</v>
      </c>
      <c r="G80" s="11">
        <v>19746690.800000001</v>
      </c>
    </row>
    <row r="81" spans="1:7" ht="15.75" thickBot="1" x14ac:dyDescent="0.3">
      <c r="A81" s="1" t="s">
        <v>78</v>
      </c>
      <c r="B81" s="9">
        <v>24383625.5</v>
      </c>
      <c r="C81" s="10">
        <v>24954469.5</v>
      </c>
      <c r="D81" s="11">
        <v>25698989.899999999</v>
      </c>
      <c r="E81" s="11">
        <v>28738287.699999999</v>
      </c>
      <c r="F81" s="11">
        <v>29134367.399999999</v>
      </c>
      <c r="G81" s="5">
        <v>30970604</v>
      </c>
    </row>
    <row r="82" spans="1:7" ht="15.75" thickBot="1" x14ac:dyDescent="0.3">
      <c r="A82" s="1" t="s">
        <v>60</v>
      </c>
      <c r="B82" s="9">
        <v>27349260.699999999</v>
      </c>
      <c r="C82" s="10">
        <v>28520338.399999999</v>
      </c>
      <c r="D82" s="11">
        <v>30986699.899999999</v>
      </c>
      <c r="E82" s="5">
        <v>35224188</v>
      </c>
      <c r="F82" s="11">
        <v>37962447.5</v>
      </c>
      <c r="G82" s="11">
        <v>38632649.899999999</v>
      </c>
    </row>
    <row r="83" spans="1:7" ht="15.75" thickBot="1" x14ac:dyDescent="0.3">
      <c r="A83" s="1" t="s">
        <v>62</v>
      </c>
      <c r="B83" s="9">
        <v>39258299.100000001</v>
      </c>
      <c r="C83" s="10">
        <v>42090376.799999997</v>
      </c>
      <c r="D83" s="11">
        <v>46396401.200000003</v>
      </c>
      <c r="E83" s="11">
        <v>50105404.5</v>
      </c>
      <c r="F83" s="11">
        <v>52849350.600000001</v>
      </c>
      <c r="G83" s="11">
        <v>56501138.399999999</v>
      </c>
    </row>
    <row r="84" spans="1:7" ht="15.75" thickBot="1" x14ac:dyDescent="0.3">
      <c r="A84" s="1" t="s">
        <v>41</v>
      </c>
      <c r="B84" s="9">
        <v>4148694.3</v>
      </c>
      <c r="C84" s="10">
        <v>4389744.4000000004</v>
      </c>
      <c r="D84" s="11">
        <v>4864172.0999999996</v>
      </c>
      <c r="E84" s="11">
        <v>6082653.0999999996</v>
      </c>
      <c r="F84" s="11">
        <v>6469535.2999999998</v>
      </c>
      <c r="G84" s="5">
        <v>7168387</v>
      </c>
    </row>
    <row r="85" spans="1:7" ht="15.75" thickBot="1" x14ac:dyDescent="0.3">
      <c r="A85" s="1" t="s">
        <v>48</v>
      </c>
      <c r="B85" s="9">
        <v>10762685.800000001</v>
      </c>
      <c r="C85" s="4">
        <v>11369178</v>
      </c>
      <c r="D85" s="11">
        <v>12592711.5</v>
      </c>
      <c r="E85" s="11">
        <v>13744407.1</v>
      </c>
      <c r="F85" s="11">
        <v>14752516.199999999</v>
      </c>
      <c r="G85" s="11">
        <v>15761365.199999999</v>
      </c>
    </row>
    <row r="86" spans="1:7" s="24" customFormat="1" ht="15.75" thickBot="1" x14ac:dyDescent="0.3">
      <c r="A86" s="7" t="s">
        <v>83</v>
      </c>
      <c r="B86" s="46">
        <v>1353868.4</v>
      </c>
      <c r="C86" s="11">
        <v>1448314.2</v>
      </c>
      <c r="D86" s="10">
        <v>1707289.5</v>
      </c>
      <c r="E86" s="11">
        <v>1173287.3</v>
      </c>
      <c r="F86" s="11">
        <v>1427784.3</v>
      </c>
      <c r="G86" s="11">
        <v>1433172.4</v>
      </c>
    </row>
    <row r="87" spans="1:7" ht="15.75" thickBot="1" x14ac:dyDescent="0.3">
      <c r="A87" s="1" t="s">
        <v>61</v>
      </c>
      <c r="B87" s="9">
        <v>9361403.4000000004</v>
      </c>
      <c r="C87" s="10">
        <v>9590836.9000000004</v>
      </c>
      <c r="D87" s="11">
        <v>9673361.4000000004</v>
      </c>
      <c r="E87" s="11">
        <v>11688790.1</v>
      </c>
      <c r="F87" s="11">
        <v>12058697.4</v>
      </c>
      <c r="G87" s="11">
        <v>12232326.199999999</v>
      </c>
    </row>
    <row r="88" spans="1:7" ht="15.75" thickBot="1" x14ac:dyDescent="0.3">
      <c r="A88" s="1" t="s">
        <v>17</v>
      </c>
      <c r="B88" s="9">
        <v>16520814.800000001</v>
      </c>
      <c r="C88" s="10">
        <v>18466661.100000001</v>
      </c>
      <c r="D88" s="11">
        <v>20139256.5</v>
      </c>
      <c r="E88" s="19">
        <v>21578522</v>
      </c>
      <c r="F88" s="20">
        <v>22572765.600000001</v>
      </c>
      <c r="G88" s="20">
        <v>24057379.600000001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>
      <pane ySplit="1" topLeftCell="A2" activePane="bottomLeft" state="frozen"/>
      <selection pane="bottomLeft" activeCell="G34" sqref="G34"/>
    </sheetView>
  </sheetViews>
  <sheetFormatPr defaultRowHeight="15" x14ac:dyDescent="0.25"/>
  <cols>
    <col min="1" max="1" width="101.5703125" customWidth="1"/>
    <col min="2" max="2" width="16.85546875" customWidth="1"/>
    <col min="3" max="3" width="17.28515625" customWidth="1"/>
    <col min="4" max="4" width="16.85546875" customWidth="1"/>
    <col min="5" max="5" width="17.5703125" customWidth="1"/>
    <col min="6" max="6" width="17.42578125" customWidth="1"/>
    <col min="7" max="7" width="20.42578125" customWidth="1"/>
    <col min="8" max="8" width="13.85546875" style="55" customWidth="1"/>
    <col min="9" max="9" width="13.5703125" style="55" customWidth="1"/>
    <col min="11" max="11" width="13.5703125" bestFit="1" customWidth="1"/>
  </cols>
  <sheetData>
    <row r="1" spans="1:11" ht="43.5" customHeight="1" x14ac:dyDescent="0.25">
      <c r="A1" s="8" t="s">
        <v>85</v>
      </c>
      <c r="B1" t="s">
        <v>118</v>
      </c>
      <c r="C1" t="s">
        <v>119</v>
      </c>
      <c r="D1" t="s">
        <v>120</v>
      </c>
      <c r="E1" t="s">
        <v>121</v>
      </c>
      <c r="F1" t="s">
        <v>122</v>
      </c>
      <c r="G1" t="s">
        <v>123</v>
      </c>
      <c r="H1" s="56" t="s">
        <v>124</v>
      </c>
      <c r="I1" s="55" t="s">
        <v>135</v>
      </c>
    </row>
    <row r="2" spans="1:11" ht="15.75" thickBot="1" x14ac:dyDescent="0.3">
      <c r="A2" s="13" t="s">
        <v>114</v>
      </c>
      <c r="B2" s="15">
        <v>1786649032.0999999</v>
      </c>
      <c r="C2" s="16">
        <v>1931217480.7</v>
      </c>
      <c r="D2" s="16">
        <v>2126637354.5</v>
      </c>
      <c r="E2" s="16">
        <v>2337378197.0999999</v>
      </c>
      <c r="F2" s="16">
        <v>2501145563.9000001</v>
      </c>
      <c r="G2" s="16">
        <v>2632661333.4000001</v>
      </c>
      <c r="H2" s="55">
        <f>'Фактически оплачено'!G2/'Предъявлено платежей'!G2</f>
        <v>0.95395632409602349</v>
      </c>
      <c r="I2" s="105">
        <f>'Фактически оплачено'!F2/Таблица1[[#This Row],[2017]]</f>
        <v>0.95656206273312938</v>
      </c>
      <c r="K2">
        <f>Таблица1[[#This Row],[2018]]/Таблица1[[#This Row],[2017]]</f>
        <v>1.0525822132858711</v>
      </c>
    </row>
    <row r="3" spans="1:11" ht="15.75" thickBot="1" x14ac:dyDescent="0.3">
      <c r="A3" s="13" t="s">
        <v>66</v>
      </c>
      <c r="B3" s="15">
        <v>19555045.800000001</v>
      </c>
      <c r="C3" s="16">
        <v>20949926</v>
      </c>
      <c r="D3" s="16">
        <v>23217546.100000001</v>
      </c>
      <c r="E3" s="16">
        <v>26053414</v>
      </c>
      <c r="F3" s="16">
        <v>28024427.5</v>
      </c>
      <c r="G3" s="16">
        <v>29737084.300000001</v>
      </c>
      <c r="H3" s="55">
        <f>'Фактически оплачено'!G3/'Предъявлено платежей'!G3</f>
        <v>0.95821834153390761</v>
      </c>
      <c r="I3" s="105">
        <f>'Фактически оплачено'!F3/Таблица1[[#This Row],[2017]]</f>
        <v>0.9624352897128764</v>
      </c>
    </row>
    <row r="4" spans="1:11" ht="15.75" thickBot="1" x14ac:dyDescent="0.3">
      <c r="A4" s="14" t="s">
        <v>79</v>
      </c>
      <c r="B4" s="17">
        <v>12111412.1</v>
      </c>
      <c r="C4" s="18">
        <v>12298360.199999999</v>
      </c>
      <c r="D4" s="18">
        <v>12987228</v>
      </c>
      <c r="E4" s="18">
        <v>14200388</v>
      </c>
      <c r="F4" s="18">
        <v>15598080.1</v>
      </c>
      <c r="G4" s="18">
        <v>16037995.9</v>
      </c>
      <c r="H4" s="55">
        <f>'Фактически оплачено'!G4/'Предъявлено платежей'!G4</f>
        <v>0.94241677041456284</v>
      </c>
      <c r="I4" s="105">
        <f>'Фактически оплачено'!F4/Таблица1[[#This Row],[2017]]</f>
        <v>0.93893962629413608</v>
      </c>
    </row>
    <row r="5" spans="1:11" ht="15.75" thickBot="1" x14ac:dyDescent="0.3">
      <c r="A5" s="13" t="s">
        <v>20</v>
      </c>
      <c r="B5" s="15">
        <v>16198317.1</v>
      </c>
      <c r="C5" s="16">
        <v>17155352.300000001</v>
      </c>
      <c r="D5" s="16">
        <v>19155480.199999999</v>
      </c>
      <c r="E5" s="16">
        <v>20229620.300000001</v>
      </c>
      <c r="F5" s="16">
        <v>22169098.899999999</v>
      </c>
      <c r="G5" s="16">
        <v>22592869.899999999</v>
      </c>
      <c r="H5" s="55">
        <f>'Фактически оплачено'!G5/'Предъявлено платежей'!G5</f>
        <v>0.94107478129637723</v>
      </c>
      <c r="I5" s="105">
        <f>'Фактически оплачено'!F5/Таблица1[[#This Row],[2017]]</f>
        <v>0.95977636240325503</v>
      </c>
    </row>
    <row r="6" spans="1:11" ht="15.75" thickBot="1" x14ac:dyDescent="0.3">
      <c r="A6" s="13" t="s">
        <v>22</v>
      </c>
      <c r="B6" s="15">
        <v>15302348.9</v>
      </c>
      <c r="C6" s="16">
        <v>16069565.6</v>
      </c>
      <c r="D6" s="16">
        <v>18011223.399999999</v>
      </c>
      <c r="E6" s="16">
        <v>19024391.5</v>
      </c>
      <c r="F6" s="16">
        <v>21008410.300000001</v>
      </c>
      <c r="G6" s="16">
        <v>21360771.800000001</v>
      </c>
      <c r="H6" s="55">
        <f>'Фактически оплачено'!G6/'Предъявлено платежей'!G6</f>
        <v>0.94316167920486838</v>
      </c>
      <c r="I6" s="105">
        <f>'Фактически оплачено'!F6/Таблица1[[#This Row],[2017]]</f>
        <v>0.9655159295893988</v>
      </c>
    </row>
    <row r="7" spans="1:11" ht="15.75" thickBot="1" x14ac:dyDescent="0.3">
      <c r="A7" s="13" t="s">
        <v>33</v>
      </c>
      <c r="B7" s="15">
        <v>8811128.8000000007</v>
      </c>
      <c r="C7" s="16">
        <v>10259148.800000001</v>
      </c>
      <c r="D7" s="16">
        <v>10972959.6</v>
      </c>
      <c r="E7" s="16">
        <v>12259544</v>
      </c>
      <c r="F7" s="16">
        <v>12411116.800000001</v>
      </c>
      <c r="G7" s="16">
        <v>11898164.4</v>
      </c>
      <c r="H7" s="55">
        <f>'Фактически оплачено'!G7/'Предъявлено платежей'!G7</f>
        <v>1.020342053770916</v>
      </c>
      <c r="I7" s="105">
        <f>'Фактически оплачено'!F7/Таблица1[[#This Row],[2017]]</f>
        <v>0.93042373108598886</v>
      </c>
    </row>
    <row r="8" spans="1:11" ht="15.75" thickBot="1" x14ac:dyDescent="0.3">
      <c r="A8" s="13" t="s">
        <v>1</v>
      </c>
      <c r="B8" s="15">
        <v>17196042</v>
      </c>
      <c r="C8" s="16">
        <v>19791303.800000001</v>
      </c>
      <c r="D8" s="16">
        <v>20795254.600000001</v>
      </c>
      <c r="E8" s="16">
        <v>22596287.699999999</v>
      </c>
      <c r="F8" s="16">
        <v>23177326.800000001</v>
      </c>
      <c r="G8" s="16">
        <v>24510940.899999999</v>
      </c>
      <c r="H8" s="55">
        <f>'Фактически оплачено'!G8/'Предъявлено платежей'!G8</f>
        <v>0.99000321525804835</v>
      </c>
      <c r="I8" s="105">
        <f>'Фактически оплачено'!F8/Таблица1[[#This Row],[2017]]</f>
        <v>0.99962633740833307</v>
      </c>
    </row>
    <row r="9" spans="1:11" ht="15.75" thickBot="1" x14ac:dyDescent="0.3">
      <c r="A9" s="13" t="s">
        <v>2</v>
      </c>
      <c r="B9" s="15">
        <v>12022909.199999999</v>
      </c>
      <c r="C9" s="16">
        <v>12835823.699999999</v>
      </c>
      <c r="D9" s="16">
        <v>14831110.9</v>
      </c>
      <c r="E9" s="16">
        <v>15391598.800000001</v>
      </c>
      <c r="F9" s="16">
        <v>15910295.800000001</v>
      </c>
      <c r="G9" s="16">
        <v>16843860.199999999</v>
      </c>
      <c r="H9" s="55">
        <f>'Фактически оплачено'!G9/'Предъявлено платежей'!G9</f>
        <v>0.96900576864203614</v>
      </c>
      <c r="I9" s="105">
        <f>'Фактически оплачено'!F9/Таблица1[[#This Row],[2017]]</f>
        <v>0.96046169675864845</v>
      </c>
    </row>
    <row r="10" spans="1:11" ht="15.75" thickBot="1" x14ac:dyDescent="0.3">
      <c r="A10" s="13" t="s">
        <v>3</v>
      </c>
      <c r="B10" s="15">
        <v>18964217</v>
      </c>
      <c r="C10" s="16">
        <v>21132007</v>
      </c>
      <c r="D10" s="16">
        <v>23019859.800000001</v>
      </c>
      <c r="E10" s="16">
        <v>25099978</v>
      </c>
      <c r="F10" s="16">
        <v>26482257.5</v>
      </c>
      <c r="G10" s="16">
        <v>26595427.699999999</v>
      </c>
      <c r="H10" s="55">
        <f>'Фактически оплачено'!G10/'Предъявлено платежей'!G10</f>
        <v>0.94846765333275684</v>
      </c>
      <c r="I10" s="105">
        <f>'Фактически оплачено'!F10/Таблица1[[#This Row],[2017]]</f>
        <v>0.95377989961769682</v>
      </c>
      <c r="K10" s="48"/>
    </row>
    <row r="11" spans="1:11" ht="15.75" thickBot="1" x14ac:dyDescent="0.3">
      <c r="A11" s="13" t="s">
        <v>34</v>
      </c>
      <c r="B11" s="15">
        <v>26321913.899999999</v>
      </c>
      <c r="C11" s="16">
        <v>27957572.800000001</v>
      </c>
      <c r="D11" s="16">
        <v>31272763</v>
      </c>
      <c r="E11" s="16">
        <v>34527671.5</v>
      </c>
      <c r="F11" s="16">
        <v>36680965.700000003</v>
      </c>
      <c r="G11" s="16">
        <v>38320361.299999997</v>
      </c>
      <c r="H11" s="55">
        <f>'Фактически оплачено'!G11/'Предъявлено платежей'!G11</f>
        <v>0.95519713432346998</v>
      </c>
      <c r="I11" s="105">
        <f>'Фактически оплачено'!F11/Таблица1[[#This Row],[2017]]</f>
        <v>0.95540538890446913</v>
      </c>
    </row>
    <row r="12" spans="1:11" ht="15.75" thickBot="1" x14ac:dyDescent="0.3">
      <c r="A12" s="13" t="s">
        <v>23</v>
      </c>
      <c r="B12" s="15">
        <v>15360174.699999999</v>
      </c>
      <c r="C12" s="16">
        <v>15807432</v>
      </c>
      <c r="D12" s="16">
        <v>18067344.699999999</v>
      </c>
      <c r="E12" s="16">
        <v>18277990.5</v>
      </c>
      <c r="F12" s="16">
        <v>19005442.600000001</v>
      </c>
      <c r="G12" s="16">
        <v>19405953.899999999</v>
      </c>
      <c r="H12" s="55">
        <f>'Фактически оплачено'!G12/'Предъявлено платежей'!G12</f>
        <v>0.96565155191881613</v>
      </c>
      <c r="I12" s="105">
        <f>'Фактически оплачено'!F12/Таблица1[[#This Row],[2017]]</f>
        <v>0.9800166979536693</v>
      </c>
    </row>
    <row r="13" spans="1:11" ht="15.75" thickBot="1" x14ac:dyDescent="0.3">
      <c r="A13" s="13" t="s">
        <v>4</v>
      </c>
      <c r="B13" s="15">
        <v>24866575.5</v>
      </c>
      <c r="C13" s="16">
        <v>27937530.699999999</v>
      </c>
      <c r="D13" s="16">
        <v>31284033.399999999</v>
      </c>
      <c r="E13" s="16">
        <v>33631143.799999997</v>
      </c>
      <c r="F13" s="16">
        <v>35510400.5</v>
      </c>
      <c r="G13" s="16">
        <v>38677066.899999999</v>
      </c>
      <c r="H13" s="55">
        <f>'Фактически оплачено'!G13/'Предъявлено платежей'!G13</f>
        <v>0.92986600284314747</v>
      </c>
      <c r="I13" s="105">
        <f>'Фактически оплачено'!F13/Таблица1[[#This Row],[2017]]</f>
        <v>0.95484041358531002</v>
      </c>
    </row>
    <row r="14" spans="1:11" ht="15.75" thickBot="1" x14ac:dyDescent="0.3">
      <c r="A14" s="13" t="s">
        <v>82</v>
      </c>
      <c r="B14" s="15">
        <v>2397533.6</v>
      </c>
      <c r="C14" s="16">
        <v>2638861.5</v>
      </c>
      <c r="D14" s="16">
        <v>2881816.7</v>
      </c>
      <c r="E14" s="16">
        <v>2945571.4</v>
      </c>
      <c r="F14" s="16">
        <v>2889917.3</v>
      </c>
      <c r="G14" s="16">
        <v>3137057.5</v>
      </c>
      <c r="H14" s="55">
        <f>'Фактически оплачено'!G14/'Предъявлено платежей'!G14</f>
        <v>0.90800592593537088</v>
      </c>
      <c r="I14" s="105">
        <f>'Фактически оплачено'!F14/Таблица1[[#This Row],[2017]]</f>
        <v>0.92488795440616944</v>
      </c>
    </row>
    <row r="15" spans="1:11" ht="15.75" thickBot="1" x14ac:dyDescent="0.3">
      <c r="A15" s="13" t="s">
        <v>74</v>
      </c>
      <c r="B15" s="15">
        <v>8487956.6999999993</v>
      </c>
      <c r="C15" s="16">
        <v>9241843.9000000004</v>
      </c>
      <c r="D15" s="16">
        <v>10456543.1</v>
      </c>
      <c r="E15" s="16">
        <v>10873845.9</v>
      </c>
      <c r="F15" s="16">
        <v>11668088.300000001</v>
      </c>
      <c r="G15" s="16">
        <v>12208710.5</v>
      </c>
      <c r="H15" s="55">
        <f>'Фактически оплачено'!G15/'Предъявлено платежей'!G15</f>
        <v>0.94024019162384109</v>
      </c>
      <c r="I15" s="105">
        <f>'Фактически оплачено'!F15/Таблица1[[#This Row],[2017]]</f>
        <v>0.92801580015468343</v>
      </c>
    </row>
    <row r="16" spans="1:11" ht="15.75" thickBot="1" x14ac:dyDescent="0.3">
      <c r="A16" s="13" t="s">
        <v>5</v>
      </c>
      <c r="B16" s="15">
        <v>12507357</v>
      </c>
      <c r="C16" s="16">
        <v>13755044.699999999</v>
      </c>
      <c r="D16" s="16">
        <v>14964136.300000001</v>
      </c>
      <c r="E16" s="16">
        <v>15882539.199999999</v>
      </c>
      <c r="F16" s="16">
        <v>16616444.300000001</v>
      </c>
      <c r="G16" s="16">
        <v>17332006</v>
      </c>
      <c r="H16" s="55">
        <f>'Фактически оплачено'!G16/'Предъявлено платежей'!G16</f>
        <v>0.95579381290313425</v>
      </c>
      <c r="I16" s="105">
        <f>'Фактически оплачено'!F16/Таблица1[[#This Row],[2017]]</f>
        <v>0.96038205357809314</v>
      </c>
    </row>
    <row r="17" spans="1:9" ht="15.75" thickBot="1" x14ac:dyDescent="0.3">
      <c r="A17" s="13" t="s">
        <v>68</v>
      </c>
      <c r="B17" s="15">
        <v>22401969.600000001</v>
      </c>
      <c r="C17" s="16">
        <v>23255654.199999999</v>
      </c>
      <c r="D17" s="16">
        <v>25094146.699999999</v>
      </c>
      <c r="E17" s="16">
        <v>27568355.800000001</v>
      </c>
      <c r="F17" s="16">
        <v>30989671.100000001</v>
      </c>
      <c r="G17" s="16">
        <v>32931643.699999999</v>
      </c>
      <c r="H17" s="55">
        <f>'Фактически оплачено'!G17/'Предъявлено платежей'!G17</f>
        <v>0.93019352386592236</v>
      </c>
      <c r="I17" s="105">
        <f>'Фактически оплачено'!F17/Таблица1[[#This Row],[2017]]</f>
        <v>0.94841234375023753</v>
      </c>
    </row>
    <row r="18" spans="1:9" ht="15.75" thickBot="1" x14ac:dyDescent="0.3">
      <c r="A18" s="13" t="s">
        <v>38</v>
      </c>
      <c r="B18" s="15">
        <v>5825982.4000000004</v>
      </c>
      <c r="C18" s="16">
        <v>6771456.0999999996</v>
      </c>
      <c r="D18" s="16">
        <v>7254254.0999999996</v>
      </c>
      <c r="E18" s="16">
        <v>7984060.5</v>
      </c>
      <c r="F18" s="16">
        <v>8538520.5</v>
      </c>
      <c r="G18" s="16">
        <v>8711346.5999999996</v>
      </c>
      <c r="H18" s="55">
        <f>'Фактически оплачено'!G18/'Предъявлено платежей'!G18</f>
        <v>0.74489943954244686</v>
      </c>
      <c r="I18" s="105">
        <f>'Фактически оплачено'!F18/Таблица1[[#This Row],[2017]]</f>
        <v>0.73571019710030561</v>
      </c>
    </row>
    <row r="19" spans="1:9" ht="15.75" thickBot="1" x14ac:dyDescent="0.3">
      <c r="A19" s="13" t="s">
        <v>24</v>
      </c>
      <c r="B19" s="15">
        <v>10867619.300000001</v>
      </c>
      <c r="C19" s="16">
        <v>11301468.300000001</v>
      </c>
      <c r="D19" s="16">
        <v>12599218.6</v>
      </c>
      <c r="E19" s="16">
        <v>14612934.6</v>
      </c>
      <c r="F19" s="16">
        <v>16737837.6</v>
      </c>
      <c r="G19" s="16">
        <v>17532969.600000001</v>
      </c>
      <c r="H19" s="55">
        <f>'Фактически оплачено'!G19/'Предъявлено платежей'!G19</f>
        <v>0.92193997758371737</v>
      </c>
      <c r="I19" s="105">
        <f>'Фактически оплачено'!F19/Таблица1[[#This Row],[2017]]</f>
        <v>0.91411551872148644</v>
      </c>
    </row>
    <row r="20" spans="1:9" ht="15.75" thickBot="1" x14ac:dyDescent="0.3">
      <c r="A20" s="13" t="s">
        <v>6</v>
      </c>
      <c r="B20" s="15">
        <v>11952941.699999999</v>
      </c>
      <c r="C20" s="16">
        <v>12879174.300000001</v>
      </c>
      <c r="D20" s="16">
        <v>14605750.699999999</v>
      </c>
      <c r="E20" s="16">
        <v>15709091</v>
      </c>
      <c r="F20" s="16">
        <v>16707893.300000001</v>
      </c>
      <c r="G20" s="16">
        <v>17658772.300000001</v>
      </c>
      <c r="H20" s="55">
        <f>'Фактически оплачено'!G20/'Предъявлено платежей'!G20</f>
        <v>0.97379472977291848</v>
      </c>
      <c r="I20" s="105">
        <f>'Фактически оплачено'!F20/Таблица1[[#This Row],[2017]]</f>
        <v>0.97084453490015998</v>
      </c>
    </row>
    <row r="21" spans="1:9" ht="15.75" thickBot="1" x14ac:dyDescent="0.3">
      <c r="A21" s="13" t="s">
        <v>76</v>
      </c>
      <c r="B21" s="15">
        <v>12929978.699999999</v>
      </c>
      <c r="C21" s="16">
        <v>12280745.699999999</v>
      </c>
      <c r="D21" s="16">
        <v>11837826.5</v>
      </c>
      <c r="E21" s="16">
        <v>13181724.199999999</v>
      </c>
      <c r="F21" s="16">
        <v>13412622.199999999</v>
      </c>
      <c r="G21" s="16">
        <v>12916588.699999999</v>
      </c>
      <c r="H21" s="55">
        <f>'Фактически оплачено'!G21/'Предъявлено платежей'!G21</f>
        <v>0.92955539414210808</v>
      </c>
      <c r="I21" s="105">
        <f>'Фактически оплачено'!F21/Таблица1[[#This Row],[2017]]</f>
        <v>0.93419758740390091</v>
      </c>
    </row>
    <row r="22" spans="1:9" ht="15.75" thickBot="1" x14ac:dyDescent="0.3">
      <c r="A22" s="13" t="s">
        <v>39</v>
      </c>
      <c r="B22" s="15">
        <v>3625507.1</v>
      </c>
      <c r="C22" s="16">
        <v>3750755.6</v>
      </c>
      <c r="D22" s="16">
        <v>4033987.4</v>
      </c>
      <c r="E22" s="16">
        <v>4275997.5</v>
      </c>
      <c r="F22" s="16">
        <v>4388902.3</v>
      </c>
      <c r="G22" s="16">
        <v>4592930.5</v>
      </c>
      <c r="H22" s="55">
        <f>'Фактически оплачено'!G22/'Предъявлено платежей'!G22</f>
        <v>0.89089876278336899</v>
      </c>
      <c r="I22" s="105">
        <f>'Фактически оплачено'!F22/Таблица1[[#This Row],[2017]]</f>
        <v>0.89167510062823685</v>
      </c>
    </row>
    <row r="23" spans="1:9" ht="15.75" thickBot="1" x14ac:dyDescent="0.3">
      <c r="A23" s="13" t="s">
        <v>69</v>
      </c>
      <c r="B23" s="15">
        <v>26726876</v>
      </c>
      <c r="C23" s="16">
        <v>28036193.600000001</v>
      </c>
      <c r="D23" s="16">
        <v>29112543.300000001</v>
      </c>
      <c r="E23" s="16">
        <v>31656439.800000001</v>
      </c>
      <c r="F23" s="16">
        <v>33750635.399999999</v>
      </c>
      <c r="G23" s="16">
        <v>36111283.299999997</v>
      </c>
      <c r="H23" s="55">
        <f>'Фактически оплачено'!G23/'Предъявлено платежей'!G23</f>
        <v>0.9625180864176045</v>
      </c>
      <c r="I23" s="105">
        <f>'Фактически оплачено'!F23/Таблица1[[#This Row],[2017]]</f>
        <v>0.95730228830003006</v>
      </c>
    </row>
    <row r="24" spans="1:9" ht="15.75" thickBot="1" x14ac:dyDescent="0.3">
      <c r="A24" s="13" t="s">
        <v>50</v>
      </c>
      <c r="B24" s="15">
        <v>13637147.9</v>
      </c>
      <c r="C24" s="16">
        <v>14760077.1</v>
      </c>
      <c r="D24" s="16">
        <v>17362954.199999999</v>
      </c>
      <c r="E24" s="16">
        <v>18278827.699999999</v>
      </c>
      <c r="F24" s="16">
        <v>20369154.899999999</v>
      </c>
      <c r="G24" s="16">
        <v>20437649.100000001</v>
      </c>
      <c r="H24" s="55">
        <f>'Фактически оплачено'!G24/'Предъявлено платежей'!G24</f>
        <v>0.94279226077915179</v>
      </c>
      <c r="I24" s="105">
        <f>'Фактически оплачено'!F24/Таблица1[[#This Row],[2017]]</f>
        <v>0.94322269108965351</v>
      </c>
    </row>
    <row r="25" spans="1:9" ht="15.75" thickBot="1" x14ac:dyDescent="0.3">
      <c r="A25" s="13" t="s">
        <v>7</v>
      </c>
      <c r="B25" s="15">
        <v>7382833.5</v>
      </c>
      <c r="C25" s="16">
        <v>8030315.5</v>
      </c>
      <c r="D25" s="16">
        <v>8827363.1999999993</v>
      </c>
      <c r="E25" s="16">
        <v>9847025.9000000004</v>
      </c>
      <c r="F25" s="16">
        <v>10206899.5</v>
      </c>
      <c r="G25" s="16">
        <v>10332089.9</v>
      </c>
      <c r="H25" s="55">
        <f>'Фактически оплачено'!G25/'Предъявлено платежей'!G25</f>
        <v>0.97231095521149102</v>
      </c>
      <c r="I25" s="105">
        <f>'Фактически оплачено'!F25/Таблица1[[#This Row],[2017]]</f>
        <v>0.97086819557692317</v>
      </c>
    </row>
    <row r="26" spans="1:9" ht="15.75" thickBot="1" x14ac:dyDescent="0.3">
      <c r="A26" s="13" t="s">
        <v>32</v>
      </c>
      <c r="B26" s="15">
        <v>50927805.299999997</v>
      </c>
      <c r="C26" s="16">
        <v>59265513.399999999</v>
      </c>
      <c r="D26" s="16">
        <v>65769297.200000003</v>
      </c>
      <c r="E26" s="16">
        <v>73885148.400000006</v>
      </c>
      <c r="F26" s="16">
        <v>78501738.700000003</v>
      </c>
      <c r="G26" s="16">
        <v>84014525</v>
      </c>
      <c r="H26" s="55">
        <f>'Фактически оплачено'!G26/'Предъявлено платежей'!G26</f>
        <v>0.98396980284063973</v>
      </c>
      <c r="I26" s="105">
        <f>'Фактически оплачено'!F26/Таблица1[[#This Row],[2017]]</f>
        <v>0.98276791925374263</v>
      </c>
    </row>
    <row r="27" spans="1:9" ht="15.75" thickBot="1" x14ac:dyDescent="0.3">
      <c r="A27" s="13" t="s">
        <v>67</v>
      </c>
      <c r="B27" s="15">
        <v>42673249.899999999</v>
      </c>
      <c r="C27" s="16">
        <v>43635733.200000003</v>
      </c>
      <c r="D27" s="16">
        <v>48835191.299999997</v>
      </c>
      <c r="E27" s="16">
        <v>50917654.5</v>
      </c>
      <c r="F27" s="16">
        <v>54932612.899999999</v>
      </c>
      <c r="G27" s="16">
        <v>56499379.299999997</v>
      </c>
      <c r="H27" s="55">
        <f>'Фактически оплачено'!G27/'Предъявлено платежей'!G27</f>
        <v>0.95249969232847842</v>
      </c>
      <c r="I27" s="105">
        <f>'Фактически оплачено'!F27/Таблица1[[#This Row],[2017]]</f>
        <v>0.94867581658399502</v>
      </c>
    </row>
    <row r="28" spans="1:9" ht="15.75" thickBot="1" x14ac:dyDescent="0.3">
      <c r="A28" s="13" t="s">
        <v>57</v>
      </c>
      <c r="B28" s="15">
        <v>7926258.5999999996</v>
      </c>
      <c r="C28" s="16">
        <v>8486446.8000000007</v>
      </c>
      <c r="D28" s="16">
        <v>9426779</v>
      </c>
      <c r="E28" s="16">
        <v>10091719.1</v>
      </c>
      <c r="F28" s="16">
        <v>10339742.4</v>
      </c>
      <c r="G28" s="16">
        <v>10609281.300000001</v>
      </c>
      <c r="H28" s="55">
        <f>'Фактически оплачено'!G28/'Предъявлено платежей'!G28</f>
        <v>0.96584895906191115</v>
      </c>
      <c r="I28" s="105">
        <f>'Фактически оплачено'!F28/Таблица1[[#This Row],[2017]]</f>
        <v>0.97679050495493958</v>
      </c>
    </row>
    <row r="29" spans="1:9" ht="15.75" thickBot="1" x14ac:dyDescent="0.3">
      <c r="A29" s="13" t="s">
        <v>8</v>
      </c>
      <c r="B29" s="15">
        <v>10855425.199999999</v>
      </c>
      <c r="C29" s="16">
        <v>11821600.5</v>
      </c>
      <c r="D29" s="16">
        <v>13406906</v>
      </c>
      <c r="E29" s="16">
        <v>14362417.6</v>
      </c>
      <c r="F29" s="16">
        <v>14076678.1</v>
      </c>
      <c r="G29" s="16">
        <v>15334581.6</v>
      </c>
      <c r="H29" s="55">
        <f>'Фактически оплачено'!G29/'Предъявлено платежей'!G29</f>
        <v>0.97881732880145877</v>
      </c>
      <c r="I29" s="105">
        <f>'Фактически оплачено'!F29/Таблица1[[#This Row],[2017]]</f>
        <v>0.98868294786111499</v>
      </c>
    </row>
    <row r="30" spans="1:9" ht="15.75" thickBot="1" x14ac:dyDescent="0.3">
      <c r="A30" s="13" t="s">
        <v>25</v>
      </c>
      <c r="B30" s="15">
        <v>30968163</v>
      </c>
      <c r="C30" s="16">
        <v>32266326.5</v>
      </c>
      <c r="D30" s="16">
        <v>33922279.5</v>
      </c>
      <c r="E30" s="16">
        <v>35502098.5</v>
      </c>
      <c r="F30" s="16">
        <v>38897126.299999997</v>
      </c>
      <c r="G30" s="16">
        <v>42865354.200000003</v>
      </c>
      <c r="H30" s="55">
        <f>'Фактически оплачено'!G30/'Предъявлено платежей'!G30</f>
        <v>0.90654386800797737</v>
      </c>
      <c r="I30" s="105">
        <f>'Фактически оплачено'!F30/Таблица1[[#This Row],[2017]]</f>
        <v>0.92949882778358361</v>
      </c>
    </row>
    <row r="31" spans="1:9" ht="15.75" thickBot="1" x14ac:dyDescent="0.3">
      <c r="A31" s="13" t="s">
        <v>9</v>
      </c>
      <c r="B31" s="15">
        <v>12491002.300000001</v>
      </c>
      <c r="C31" s="16">
        <v>13851837.300000001</v>
      </c>
      <c r="D31" s="16">
        <v>15041207</v>
      </c>
      <c r="E31" s="16">
        <v>15664635.199999999</v>
      </c>
      <c r="F31" s="16">
        <v>17112841.699999999</v>
      </c>
      <c r="G31" s="16">
        <v>18133735.5</v>
      </c>
      <c r="H31" s="55">
        <f>'Фактически оплачено'!G31/'Предъявлено платежей'!G31</f>
        <v>0.97529608281757496</v>
      </c>
      <c r="I31" s="105">
        <f>'Фактически оплачено'!F31/Таблица1[[#This Row],[2017]]</f>
        <v>0.97777772349755332</v>
      </c>
    </row>
    <row r="32" spans="1:9" ht="15.75" thickBot="1" x14ac:dyDescent="0.3">
      <c r="A32" s="13" t="s">
        <v>80</v>
      </c>
      <c r="B32" s="15">
        <v>4957726</v>
      </c>
      <c r="C32" s="16">
        <v>4712924.0999999996</v>
      </c>
      <c r="D32" s="16">
        <v>5255608</v>
      </c>
      <c r="E32" s="16">
        <v>5551693</v>
      </c>
      <c r="F32" s="16">
        <v>5783443.2999999998</v>
      </c>
      <c r="G32" s="16">
        <v>5950353.9000000004</v>
      </c>
      <c r="H32" s="55">
        <f>'Фактически оплачено'!G32/'Предъявлено платежей'!G32</f>
        <v>0.93523356652786649</v>
      </c>
      <c r="I32" s="105">
        <f>'Фактически оплачено'!F32/Таблица1[[#This Row],[2017]]</f>
        <v>0.95724090525794558</v>
      </c>
    </row>
    <row r="33" spans="1:9" ht="15.75" thickBot="1" x14ac:dyDescent="0.3">
      <c r="A33" s="13" t="s">
        <v>112</v>
      </c>
      <c r="B33" s="15">
        <v>167437506.80000001</v>
      </c>
      <c r="C33" s="16">
        <v>174918282</v>
      </c>
      <c r="D33" s="16">
        <v>198756004.90000001</v>
      </c>
      <c r="E33" s="16">
        <v>260440562.69999999</v>
      </c>
      <c r="F33" s="16">
        <v>272818229.89999998</v>
      </c>
      <c r="G33" s="16">
        <v>292791919.39999998</v>
      </c>
      <c r="H33" s="55">
        <f>'Фактически оплачено'!G33/'Предъявлено платежей'!G33</f>
        <v>0.96496148042260499</v>
      </c>
      <c r="I33" s="105">
        <f>'Фактически оплачено'!F33/Таблица1[[#This Row],[2017]]</f>
        <v>0.98401859508582656</v>
      </c>
    </row>
    <row r="34" spans="1:9" ht="15.75" thickBot="1" x14ac:dyDescent="0.3">
      <c r="A34" s="13" t="s">
        <v>10</v>
      </c>
      <c r="B34" s="15">
        <v>166327437.59999999</v>
      </c>
      <c r="C34" s="16">
        <v>179535291.09999999</v>
      </c>
      <c r="D34" s="16">
        <v>187409809</v>
      </c>
      <c r="E34" s="16">
        <v>188550365.90000001</v>
      </c>
      <c r="F34" s="16">
        <v>226893518.09999999</v>
      </c>
      <c r="G34" s="16">
        <v>237781635.19999999</v>
      </c>
      <c r="H34" s="55">
        <f>'Фактически оплачено'!G34/'Предъявлено платежей'!G34</f>
        <v>0.97142275855625038</v>
      </c>
      <c r="I34" s="105">
        <f>'Фактически оплачено'!F34/Таблица1[[#This Row],[2017]]</f>
        <v>0.96642830979136729</v>
      </c>
    </row>
    <row r="35" spans="1:9" ht="15.75" thickBot="1" x14ac:dyDescent="0.3">
      <c r="A35" s="13" t="s">
        <v>26</v>
      </c>
      <c r="B35" s="15">
        <v>20588939.5</v>
      </c>
      <c r="C35" s="16">
        <v>21699445.5</v>
      </c>
      <c r="D35" s="16">
        <v>23510396</v>
      </c>
      <c r="E35" s="16">
        <v>25177160.199999999</v>
      </c>
      <c r="F35" s="16">
        <v>26034004.800000001</v>
      </c>
      <c r="G35" s="16">
        <v>26954385.5</v>
      </c>
      <c r="H35" s="55">
        <f>'Фактически оплачено'!G35/'Предъявлено платежей'!G35</f>
        <v>0.91644596015739255</v>
      </c>
      <c r="I35" s="105">
        <f>'Фактически оплачено'!F35/Таблица1[[#This Row],[2017]]</f>
        <v>0.91794824052579105</v>
      </c>
    </row>
    <row r="36" spans="1:9" ht="15.75" thickBot="1" x14ac:dyDescent="0.3">
      <c r="A36" s="13" t="s">
        <v>21</v>
      </c>
      <c r="B36" s="15">
        <v>895968.2</v>
      </c>
      <c r="C36" s="16">
        <v>1085786.7</v>
      </c>
      <c r="D36" s="16">
        <v>1144256.8</v>
      </c>
      <c r="E36" s="16">
        <v>1205228.8</v>
      </c>
      <c r="F36" s="16">
        <v>1160688.6000000001</v>
      </c>
      <c r="G36" s="16">
        <v>1232098.1000000001</v>
      </c>
      <c r="H36" s="55">
        <f>'Фактически оплачено'!G36/'Предъявлено платежей'!G36</f>
        <v>0.90489442358526473</v>
      </c>
      <c r="I36" s="105">
        <f>'Фактически оплачено'!F36/Таблица1[[#This Row],[2017]]</f>
        <v>0.85589046019750692</v>
      </c>
    </row>
    <row r="37" spans="1:9" ht="15.75" thickBot="1" x14ac:dyDescent="0.3">
      <c r="A37" s="13" t="s">
        <v>51</v>
      </c>
      <c r="B37" s="15">
        <v>48379221.600000001</v>
      </c>
      <c r="C37" s="16">
        <v>52321710.5</v>
      </c>
      <c r="D37" s="16">
        <v>56972113.899999999</v>
      </c>
      <c r="E37" s="16">
        <v>63715350.899999999</v>
      </c>
      <c r="F37" s="16">
        <v>68492525.5</v>
      </c>
      <c r="G37" s="16">
        <v>71306267</v>
      </c>
      <c r="H37" s="55">
        <f>'Фактически оплачено'!G37/'Предъявлено платежей'!G37</f>
        <v>0.97254395044968478</v>
      </c>
      <c r="I37" s="105">
        <f>'Фактически оплачено'!F37/Таблица1[[#This Row],[2017]]</f>
        <v>0.97038580509051309</v>
      </c>
    </row>
    <row r="38" spans="1:9" ht="15.75" thickBot="1" x14ac:dyDescent="0.3">
      <c r="A38" s="13" t="s">
        <v>27</v>
      </c>
      <c r="B38" s="15">
        <v>8058432.2000000002</v>
      </c>
      <c r="C38" s="16">
        <v>8642487.1999999993</v>
      </c>
      <c r="D38" s="16">
        <v>8573074.8000000007</v>
      </c>
      <c r="E38" s="16">
        <v>10103838.9</v>
      </c>
      <c r="F38" s="16">
        <v>11037273.800000001</v>
      </c>
      <c r="G38" s="16">
        <v>11534436</v>
      </c>
      <c r="H38" s="55">
        <f>'Фактически оплачено'!G38/'Предъявлено платежей'!G38</f>
        <v>0.96638634953629288</v>
      </c>
      <c r="I38" s="105">
        <f>'Фактически оплачено'!F38/Таблица1[[#This Row],[2017]]</f>
        <v>0.9599743915023653</v>
      </c>
    </row>
    <row r="39" spans="1:9" ht="15.75" thickBot="1" x14ac:dyDescent="0.3">
      <c r="A39" s="13" t="s">
        <v>70</v>
      </c>
      <c r="B39" s="15">
        <v>35822932.899999999</v>
      </c>
      <c r="C39" s="16">
        <v>37435041</v>
      </c>
      <c r="D39" s="16">
        <v>41858678.700000003</v>
      </c>
      <c r="E39" s="16">
        <v>44407972.700000003</v>
      </c>
      <c r="F39" s="16">
        <v>43690218.5</v>
      </c>
      <c r="G39" s="16">
        <v>46546475.799999997</v>
      </c>
      <c r="H39" s="55">
        <f>'Фактически оплачено'!G39/'Предъявлено платежей'!G39</f>
        <v>0.95356414072491402</v>
      </c>
      <c r="I39" s="105">
        <f>'Фактически оплачено'!F39/Таблица1[[#This Row],[2017]]</f>
        <v>0.98867558650456278</v>
      </c>
    </row>
    <row r="40" spans="1:9" ht="15.75" thickBot="1" x14ac:dyDescent="0.3">
      <c r="A40" s="13" t="s">
        <v>71</v>
      </c>
      <c r="B40" s="15">
        <v>21008965.5</v>
      </c>
      <c r="C40" s="16">
        <v>23397334.899999999</v>
      </c>
      <c r="D40" s="16">
        <v>25794486.600000001</v>
      </c>
      <c r="E40" s="16">
        <v>28007901.300000001</v>
      </c>
      <c r="F40" s="16">
        <v>30122273.100000001</v>
      </c>
      <c r="G40" s="16">
        <v>31748541.600000001</v>
      </c>
      <c r="H40" s="55">
        <f>'Фактически оплачено'!G40/'Предъявлено платежей'!G40</f>
        <v>0.96086186837634135</v>
      </c>
      <c r="I40" s="105">
        <f>'Фактически оплачено'!F40/Таблица1[[#This Row],[2017]]</f>
        <v>0.96706834518408236</v>
      </c>
    </row>
    <row r="41" spans="1:9" ht="15.75" thickBot="1" x14ac:dyDescent="0.3">
      <c r="A41" s="13" t="s">
        <v>52</v>
      </c>
      <c r="B41" s="15">
        <v>21876976.399999999</v>
      </c>
      <c r="C41" s="16">
        <v>23802041.600000001</v>
      </c>
      <c r="D41" s="16">
        <v>26054993.600000001</v>
      </c>
      <c r="E41" s="16">
        <v>27984302</v>
      </c>
      <c r="F41" s="16">
        <v>29555231.5</v>
      </c>
      <c r="G41" s="16">
        <v>30932124.300000001</v>
      </c>
      <c r="H41" s="55">
        <f>'Фактически оплачено'!G41/'Предъявлено платежей'!G41</f>
        <v>0.95299261098598387</v>
      </c>
      <c r="I41" s="105">
        <f>'Фактически оплачено'!F41/Таблица1[[#This Row],[2017]]</f>
        <v>0.95681545583562766</v>
      </c>
    </row>
    <row r="42" spans="1:9" ht="15.75" thickBot="1" x14ac:dyDescent="0.3">
      <c r="A42" s="13" t="s">
        <v>11</v>
      </c>
      <c r="B42" s="15">
        <v>8380174.0999999996</v>
      </c>
      <c r="C42" s="16">
        <v>9036455.5</v>
      </c>
      <c r="D42" s="16">
        <v>10165116.300000001</v>
      </c>
      <c r="E42" s="16">
        <v>10909022.4</v>
      </c>
      <c r="F42" s="16">
        <v>10884775.300000001</v>
      </c>
      <c r="G42" s="16">
        <v>11462608</v>
      </c>
      <c r="H42" s="55">
        <f>'Фактически оплачено'!G42/'Предъявлено платежей'!G42</f>
        <v>0.97535419513604593</v>
      </c>
      <c r="I42" s="105">
        <f>'Фактически оплачено'!F42/Таблица1[[#This Row],[2017]]</f>
        <v>0.98801420365563253</v>
      </c>
    </row>
    <row r="43" spans="1:9" ht="15.75" thickBot="1" x14ac:dyDescent="0.3">
      <c r="A43" s="13" t="s">
        <v>53</v>
      </c>
      <c r="B43" s="15">
        <v>11764418.5</v>
      </c>
      <c r="C43" s="16">
        <v>12433515.1</v>
      </c>
      <c r="D43" s="16">
        <v>13799293.6</v>
      </c>
      <c r="E43" s="16">
        <v>15839388.699999999</v>
      </c>
      <c r="F43" s="16">
        <v>16067386</v>
      </c>
      <c r="G43" s="16">
        <v>17040819</v>
      </c>
      <c r="H43" s="55">
        <f>'Фактически оплачено'!G43/'Предъявлено платежей'!G43</f>
        <v>0.93979532908600227</v>
      </c>
      <c r="I43" s="105">
        <f>'Фактически оплачено'!F43/Таблица1[[#This Row],[2017]]</f>
        <v>0.97097686580754328</v>
      </c>
    </row>
    <row r="44" spans="1:9" ht="15.75" thickBot="1" x14ac:dyDescent="0.3">
      <c r="A44" s="13" t="s">
        <v>49</v>
      </c>
      <c r="B44" s="15">
        <v>32206324.5</v>
      </c>
      <c r="C44" s="16">
        <v>36199835.5</v>
      </c>
      <c r="D44" s="16">
        <v>38631336.899999999</v>
      </c>
      <c r="E44" s="16">
        <v>42143206.399999999</v>
      </c>
      <c r="F44" s="16">
        <v>44815496.299999997</v>
      </c>
      <c r="G44" s="16">
        <v>46472307.899999999</v>
      </c>
      <c r="H44" s="55">
        <f>'Фактически оплачено'!G44/'Предъявлено платежей'!G44</f>
        <v>0.9430719579132415</v>
      </c>
      <c r="I44" s="105">
        <f>'Фактически оплачено'!F44/Таблица1[[#This Row],[2017]]</f>
        <v>0.92927474062135973</v>
      </c>
    </row>
    <row r="45" spans="1:9" ht="15.75" thickBot="1" x14ac:dyDescent="0.3">
      <c r="A45" s="13" t="s">
        <v>77</v>
      </c>
      <c r="B45" s="15">
        <v>27981196.100000001</v>
      </c>
      <c r="C45" s="16">
        <v>30210103.300000001</v>
      </c>
      <c r="D45" s="16">
        <v>31904817.399999999</v>
      </c>
      <c r="E45" s="16">
        <v>32352199.100000001</v>
      </c>
      <c r="F45" s="16">
        <v>33211671.300000001</v>
      </c>
      <c r="G45" s="16">
        <v>34095888.700000003</v>
      </c>
      <c r="H45" s="55">
        <f>'Фактически оплачено'!G45/'Предъявлено платежей'!G45</f>
        <v>0.97520643595953549</v>
      </c>
      <c r="I45" s="105">
        <f>'Фактически оплачено'!F45/Таблица1[[#This Row],[2017]]</f>
        <v>0.97036966941196967</v>
      </c>
    </row>
    <row r="46" spans="1:9" ht="15.75" thickBot="1" x14ac:dyDescent="0.3">
      <c r="A46" s="13" t="s">
        <v>28</v>
      </c>
      <c r="B46" s="15">
        <v>5797480.7999999998</v>
      </c>
      <c r="C46" s="16">
        <v>6352739.9000000004</v>
      </c>
      <c r="D46" s="16">
        <v>8109480.7999999998</v>
      </c>
      <c r="E46" s="16">
        <v>9015303.5</v>
      </c>
      <c r="F46" s="16">
        <v>9476608.0999999996</v>
      </c>
      <c r="G46" s="16">
        <v>10012903.4</v>
      </c>
      <c r="H46" s="55">
        <f>'Фактически оплачено'!G46/'Предъявлено платежей'!G46</f>
        <v>0.93579592508602438</v>
      </c>
      <c r="I46" s="105">
        <f>'Фактически оплачено'!F46/Таблица1[[#This Row],[2017]]</f>
        <v>0.94788407468279723</v>
      </c>
    </row>
    <row r="47" spans="1:9" ht="15.75" thickBot="1" x14ac:dyDescent="0.3">
      <c r="A47" s="13" t="s">
        <v>29</v>
      </c>
      <c r="B47" s="15">
        <v>3833850.5</v>
      </c>
      <c r="C47" s="16">
        <v>4582495.7</v>
      </c>
      <c r="D47" s="16">
        <v>4366535.9000000004</v>
      </c>
      <c r="E47" s="16">
        <v>4695980.5</v>
      </c>
      <c r="F47" s="16">
        <v>5208776.2</v>
      </c>
      <c r="G47" s="16">
        <v>5268162.0999999996</v>
      </c>
      <c r="H47" s="55">
        <f>'Фактически оплачено'!G47/'Предъявлено платежей'!G47</f>
        <v>0.94414063303025564</v>
      </c>
      <c r="I47" s="105">
        <f>'Фактически оплачено'!F47/Таблица1[[#This Row],[2017]]</f>
        <v>0.94705485714667481</v>
      </c>
    </row>
    <row r="48" spans="1:9" ht="15.75" thickBot="1" x14ac:dyDescent="0.3">
      <c r="A48" s="13" t="s">
        <v>63</v>
      </c>
      <c r="B48" s="15">
        <v>1166019.1000000001</v>
      </c>
      <c r="C48" s="16">
        <v>1318582.8999999999</v>
      </c>
      <c r="D48" s="16">
        <v>1450365.5</v>
      </c>
      <c r="E48" s="16">
        <v>1592336.6</v>
      </c>
      <c r="F48" s="16">
        <v>1665101.2</v>
      </c>
      <c r="G48" s="16">
        <v>1826074.3</v>
      </c>
      <c r="H48" s="55">
        <f>'Фактически оплачено'!G48/'Предъявлено платежей'!G48</f>
        <v>0.97251951905790468</v>
      </c>
      <c r="I48" s="105">
        <f>'Фактически оплачено'!F48/Таблица1[[#This Row],[2017]]</f>
        <v>0.98010937713575608</v>
      </c>
    </row>
    <row r="49" spans="1:9" ht="15.75" thickBot="1" x14ac:dyDescent="0.3">
      <c r="A49" s="13" t="s">
        <v>43</v>
      </c>
      <c r="B49" s="15">
        <v>35245425.899999999</v>
      </c>
      <c r="C49" s="16">
        <v>38927011.100000001</v>
      </c>
      <c r="D49" s="16">
        <v>45165918.299999997</v>
      </c>
      <c r="E49" s="16">
        <v>47922561.399999999</v>
      </c>
      <c r="F49" s="16">
        <v>50203101.100000001</v>
      </c>
      <c r="G49" s="16">
        <v>54409694</v>
      </c>
      <c r="H49" s="55">
        <f>'Фактически оплачено'!G49/'Предъявлено платежей'!G49</f>
        <v>0.97161351247444983</v>
      </c>
      <c r="I49" s="105">
        <f>'Фактически оплачено'!F49/Таблица1[[#This Row],[2017]]</f>
        <v>0.97347688348280137</v>
      </c>
    </row>
    <row r="50" spans="1:9" ht="15.75" thickBot="1" x14ac:dyDescent="0.3">
      <c r="A50" s="13" t="s">
        <v>73</v>
      </c>
      <c r="B50" s="15">
        <v>8135899.2999999998</v>
      </c>
      <c r="C50" s="16">
        <v>8466275</v>
      </c>
      <c r="D50" s="16">
        <v>9248535.4000000004</v>
      </c>
      <c r="E50" s="16">
        <v>9960829.8000000007</v>
      </c>
      <c r="F50" s="16">
        <v>9832815.0999999996</v>
      </c>
      <c r="G50" s="16">
        <v>10131557.9</v>
      </c>
      <c r="H50" s="55">
        <f>'Фактически оплачено'!G50/'Предъявлено платежей'!G50</f>
        <v>0.96241879050012624</v>
      </c>
      <c r="I50" s="105">
        <f>'Фактически оплачено'!F50/Таблица1[[#This Row],[2017]]</f>
        <v>0.95942492603161034</v>
      </c>
    </row>
    <row r="51" spans="1:9" ht="15.75" thickBot="1" x14ac:dyDescent="0.3">
      <c r="A51" s="13" t="s">
        <v>36</v>
      </c>
      <c r="B51" s="15">
        <v>12968000.1</v>
      </c>
      <c r="C51" s="16">
        <v>15550473</v>
      </c>
      <c r="D51" s="16">
        <v>15690007.800000001</v>
      </c>
      <c r="E51" s="16">
        <v>16510993.199999999</v>
      </c>
      <c r="F51" s="16">
        <v>17727753.800000001</v>
      </c>
      <c r="G51" s="16">
        <v>16932594.100000001</v>
      </c>
      <c r="H51" s="55">
        <f>'Фактически оплачено'!G51/'Предъявлено платежей'!G51</f>
        <v>0.60911745944468121</v>
      </c>
      <c r="I51" s="105">
        <f>'Фактически оплачено'!F51/Таблица1[[#This Row],[2017]]</f>
        <v>0.55838320588590307</v>
      </c>
    </row>
    <row r="52" spans="1:9" ht="15.75" thickBot="1" x14ac:dyDescent="0.3">
      <c r="A52" s="13" t="s">
        <v>37</v>
      </c>
      <c r="B52" s="15">
        <v>2139980.9</v>
      </c>
      <c r="C52" s="16">
        <v>2091626.1</v>
      </c>
      <c r="D52" s="16">
        <v>2306222.2000000002</v>
      </c>
      <c r="E52" s="16">
        <v>2560179.7999999998</v>
      </c>
      <c r="F52" s="16">
        <v>2654486</v>
      </c>
      <c r="G52" s="16">
        <v>2910715.9</v>
      </c>
      <c r="H52" s="55">
        <f>'Фактически оплачено'!G52/'Предъявлено платежей'!G52</f>
        <v>0.31727881790180895</v>
      </c>
      <c r="I52" s="105">
        <f>'Фактически оплачено'!F52/Таблица1[[#This Row],[2017]]</f>
        <v>0.43452223895699582</v>
      </c>
    </row>
    <row r="53" spans="1:9" ht="15.75" thickBot="1" x14ac:dyDescent="0.3">
      <c r="A53" s="13" t="s">
        <v>30</v>
      </c>
      <c r="B53" s="15">
        <v>1832768</v>
      </c>
      <c r="C53" s="16">
        <v>2045229.5</v>
      </c>
      <c r="D53" s="16">
        <v>2271068.7999999998</v>
      </c>
      <c r="E53" s="16">
        <v>2502040.2000000002</v>
      </c>
      <c r="F53" s="16">
        <v>2522167.9</v>
      </c>
      <c r="G53" s="16">
        <v>2834336.5</v>
      </c>
      <c r="H53" s="55">
        <f>'Фактически оплачено'!G53/'Предъявлено платежей'!G53</f>
        <v>0.87191986554878009</v>
      </c>
      <c r="I53" s="105">
        <f>'Фактически оплачено'!F53/Таблица1[[#This Row],[2017]]</f>
        <v>0.90851711339280794</v>
      </c>
    </row>
    <row r="54" spans="1:9" ht="15.75" thickBot="1" x14ac:dyDescent="0.3">
      <c r="A54" s="13" t="s">
        <v>18</v>
      </c>
      <c r="B54" s="15">
        <v>9368293.1999999993</v>
      </c>
      <c r="C54" s="16">
        <v>9704525.8000000007</v>
      </c>
      <c r="D54" s="16">
        <v>10509281.800000001</v>
      </c>
      <c r="E54" s="16">
        <v>11753763.5</v>
      </c>
      <c r="F54" s="16">
        <v>12664923.199999999</v>
      </c>
      <c r="G54" s="16">
        <v>13533837</v>
      </c>
      <c r="H54" s="55">
        <f>'Фактически оплачено'!G54/'Предъявлено платежей'!G54</f>
        <v>0.9383762860451178</v>
      </c>
      <c r="I54" s="105">
        <f>'Фактически оплачено'!F54/Таблица1[[#This Row],[2017]]</f>
        <v>0.95623449181278897</v>
      </c>
    </row>
    <row r="55" spans="1:9" ht="15.75" thickBot="1" x14ac:dyDescent="0.3">
      <c r="A55" s="13" t="s">
        <v>19</v>
      </c>
      <c r="B55" s="15">
        <v>16048907.300000001</v>
      </c>
      <c r="C55" s="16">
        <v>17409966.100000001</v>
      </c>
      <c r="D55" s="16">
        <v>18527259.199999999</v>
      </c>
      <c r="E55" s="16">
        <v>19498132.899999999</v>
      </c>
      <c r="F55" s="16">
        <v>20011556.199999999</v>
      </c>
      <c r="G55" s="16">
        <v>20778214.699999999</v>
      </c>
      <c r="H55" s="55">
        <f>'Фактически оплачено'!G55/'Предъявлено платежей'!G55</f>
        <v>0.88497714868640764</v>
      </c>
      <c r="I55" s="105">
        <f>'Фактически оплачено'!F55/Таблица1[[#This Row],[2017]]</f>
        <v>0.88383092365400351</v>
      </c>
    </row>
    <row r="56" spans="1:9" ht="15.75" thickBot="1" x14ac:dyDescent="0.3">
      <c r="A56" s="13" t="s">
        <v>31</v>
      </c>
      <c r="B56" s="15"/>
      <c r="C56" s="16"/>
      <c r="D56" s="16">
        <v>10046669.6</v>
      </c>
      <c r="E56" s="16">
        <v>13706898.1</v>
      </c>
      <c r="F56" s="16">
        <v>18324701.5</v>
      </c>
      <c r="G56" s="16">
        <v>19841714.5</v>
      </c>
      <c r="H56" s="55">
        <f>'Фактически оплачено'!G56/'Предъявлено платежей'!G56</f>
        <v>0.94805930707248109</v>
      </c>
      <c r="I56" s="105">
        <f>'Фактически оплачено'!F56/Таблица1[[#This Row],[2017]]</f>
        <v>0.92461642553904633</v>
      </c>
    </row>
    <row r="57" spans="1:9" ht="15.75" thickBot="1" x14ac:dyDescent="0.3">
      <c r="A57" s="13" t="s">
        <v>44</v>
      </c>
      <c r="B57" s="15">
        <v>6432645.5999999996</v>
      </c>
      <c r="C57" s="16">
        <v>6981124.7999999998</v>
      </c>
      <c r="D57" s="16">
        <v>7540940.2999999998</v>
      </c>
      <c r="E57" s="16">
        <v>8423600.5</v>
      </c>
      <c r="F57" s="16">
        <v>9068541.5999999996</v>
      </c>
      <c r="G57" s="16">
        <v>9478815.5999999996</v>
      </c>
      <c r="H57" s="55">
        <f>'Фактически оплачено'!G57/'Предъявлено платежей'!G57</f>
        <v>0.97777061935881537</v>
      </c>
      <c r="I57" s="105">
        <f>'Фактически оплачено'!F57/Таблица1[[#This Row],[2017]]</f>
        <v>0.97295558527293957</v>
      </c>
    </row>
    <row r="58" spans="1:9" ht="15.75" thickBot="1" x14ac:dyDescent="0.3">
      <c r="A58" s="13" t="s">
        <v>45</v>
      </c>
      <c r="B58" s="15">
        <v>8388354.0999999996</v>
      </c>
      <c r="C58" s="16">
        <v>9214893.3000000007</v>
      </c>
      <c r="D58" s="16">
        <v>9818859.0999999996</v>
      </c>
      <c r="E58" s="16">
        <v>10702653.6</v>
      </c>
      <c r="F58" s="16">
        <v>10860235.4</v>
      </c>
      <c r="G58" s="16">
        <v>11004949.800000001</v>
      </c>
      <c r="H58" s="55">
        <f>'Фактически оплачено'!G58/'Предъявлено платежей'!G58</f>
        <v>0.94778996629316736</v>
      </c>
      <c r="I58" s="105">
        <f>'Фактически оплачено'!F58/Таблица1[[#This Row],[2017]]</f>
        <v>0.96548549030530217</v>
      </c>
    </row>
    <row r="59" spans="1:9" ht="15.75" thickBot="1" x14ac:dyDescent="0.3">
      <c r="A59" s="13" t="s">
        <v>75</v>
      </c>
      <c r="B59" s="15">
        <v>13387724.300000001</v>
      </c>
      <c r="C59" s="16">
        <v>14599811.199999999</v>
      </c>
      <c r="D59" s="16">
        <v>15966601.6</v>
      </c>
      <c r="E59" s="16">
        <v>18331967</v>
      </c>
      <c r="F59" s="16">
        <v>19250065.5</v>
      </c>
      <c r="G59" s="16">
        <v>20511955.100000001</v>
      </c>
      <c r="H59" s="55">
        <f>'Фактически оплачено'!G59/'Предъявлено платежей'!G59</f>
        <v>0.91933187295247154</v>
      </c>
      <c r="I59" s="105">
        <f>'Фактически оплачено'!F59/Таблица1[[#This Row],[2017]]</f>
        <v>0.88646472917196051</v>
      </c>
    </row>
    <row r="60" spans="1:9" ht="15.75" thickBot="1" x14ac:dyDescent="0.3">
      <c r="A60" s="13" t="s">
        <v>40</v>
      </c>
      <c r="B60" s="15">
        <v>5908322.5999999996</v>
      </c>
      <c r="C60" s="16">
        <v>6331981.0999999996</v>
      </c>
      <c r="D60" s="16">
        <v>6655984</v>
      </c>
      <c r="E60" s="16">
        <v>7131165.2999999998</v>
      </c>
      <c r="F60" s="16">
        <v>7744783.9000000004</v>
      </c>
      <c r="G60" s="16">
        <v>7810279.5999999996</v>
      </c>
      <c r="H60" s="55">
        <f>'Фактически оплачено'!G60/'Предъявлено платежей'!G60</f>
        <v>0.80071208974388064</v>
      </c>
      <c r="I60" s="105">
        <f>'Фактически оплачено'!F60/Таблица1[[#This Row],[2017]]</f>
        <v>0.77595635689718856</v>
      </c>
    </row>
    <row r="61" spans="1:9" ht="15.75" thickBot="1" x14ac:dyDescent="0.3">
      <c r="A61" s="13" t="s">
        <v>46</v>
      </c>
      <c r="B61" s="15">
        <v>49083913.899999999</v>
      </c>
      <c r="C61" s="16">
        <v>51904112.5</v>
      </c>
      <c r="D61" s="16">
        <v>53457597.700000003</v>
      </c>
      <c r="E61" s="16">
        <v>58751416.899999999</v>
      </c>
      <c r="F61" s="16">
        <v>62940930.100000001</v>
      </c>
      <c r="G61" s="16">
        <v>66194633.299999997</v>
      </c>
      <c r="H61" s="55">
        <f>'Фактически оплачено'!G61/'Предъявлено платежей'!G61</f>
        <v>0.9807503125785878</v>
      </c>
      <c r="I61" s="105">
        <f>'Фактически оплачено'!F61/Таблица1[[#This Row],[2017]]</f>
        <v>0.98391713788798929</v>
      </c>
    </row>
    <row r="62" spans="1:9" ht="15.75" thickBot="1" x14ac:dyDescent="0.3">
      <c r="A62" s="13" t="s">
        <v>64</v>
      </c>
      <c r="B62" s="15">
        <v>1306408</v>
      </c>
      <c r="C62" s="16">
        <v>1431903.6</v>
      </c>
      <c r="D62" s="16">
        <v>1481954.7</v>
      </c>
      <c r="E62" s="16">
        <v>1680052.4</v>
      </c>
      <c r="F62" s="16">
        <v>1845279.1</v>
      </c>
      <c r="G62" s="16">
        <v>1862104.5</v>
      </c>
      <c r="H62" s="55">
        <f>'Фактически оплачено'!G62/'Предъявлено платежей'!G62</f>
        <v>0.93195011343348344</v>
      </c>
      <c r="I62" s="105">
        <f>'Фактически оплачено'!F62/Таблица1[[#This Row],[2017]]</f>
        <v>0.8949801143902838</v>
      </c>
    </row>
    <row r="63" spans="1:9" ht="15.75" thickBot="1" x14ac:dyDescent="0.3">
      <c r="A63" s="13" t="s">
        <v>65</v>
      </c>
      <c r="B63" s="15">
        <v>4435183.9000000004</v>
      </c>
      <c r="C63" s="16">
        <v>4780418</v>
      </c>
      <c r="D63" s="16">
        <v>5461958.5</v>
      </c>
      <c r="E63" s="16">
        <v>5945415.7000000002</v>
      </c>
      <c r="F63" s="16">
        <v>5894084.5999999996</v>
      </c>
      <c r="G63" s="16">
        <v>6514540.4000000004</v>
      </c>
      <c r="H63" s="55">
        <f>'Фактически оплачено'!G63/'Предъявлено платежей'!G63</f>
        <v>0.92751315196387452</v>
      </c>
      <c r="I63" s="105">
        <f>'Фактически оплачено'!F63/Таблица1[[#This Row],[2017]]</f>
        <v>0.93624504473519099</v>
      </c>
    </row>
    <row r="64" spans="1:9" ht="15.75" thickBot="1" x14ac:dyDescent="0.3">
      <c r="A64" s="13" t="s">
        <v>35</v>
      </c>
      <c r="B64" s="15">
        <v>45589631.799999997</v>
      </c>
      <c r="C64" s="16">
        <v>51536777.299999997</v>
      </c>
      <c r="D64" s="16">
        <v>55459768.700000003</v>
      </c>
      <c r="E64" s="16">
        <v>58357330.5</v>
      </c>
      <c r="F64" s="16">
        <v>61409284</v>
      </c>
      <c r="G64" s="16">
        <v>63477853.5</v>
      </c>
      <c r="H64" s="55">
        <f>'Фактически оплачено'!G64/'Предъявлено платежей'!G64</f>
        <v>0.98114688613407508</v>
      </c>
      <c r="I64" s="105">
        <f>'Фактически оплачено'!F64/Таблица1[[#This Row],[2017]]</f>
        <v>0.95883184047545644</v>
      </c>
    </row>
    <row r="65" spans="1:9" ht="15.75" thickBot="1" x14ac:dyDescent="0.3">
      <c r="A65" s="13" t="s">
        <v>12</v>
      </c>
      <c r="B65" s="15">
        <v>12896898.9</v>
      </c>
      <c r="C65" s="16">
        <v>14059534.4</v>
      </c>
      <c r="D65" s="16">
        <v>16036214.699999999</v>
      </c>
      <c r="E65" s="16">
        <v>17674437.600000001</v>
      </c>
      <c r="F65" s="16">
        <v>19102269.800000001</v>
      </c>
      <c r="G65" s="16">
        <v>20372846.300000001</v>
      </c>
      <c r="H65" s="55">
        <f>'Фактически оплачено'!G65/'Предъявлено платежей'!G65</f>
        <v>0.97366800435734902</v>
      </c>
      <c r="I65" s="105">
        <f>'Фактически оплачено'!F65/Таблица1[[#This Row],[2017]]</f>
        <v>0.96534455816344922</v>
      </c>
    </row>
    <row r="66" spans="1:9" ht="15.75" thickBot="1" x14ac:dyDescent="0.3">
      <c r="A66" s="13" t="s">
        <v>54</v>
      </c>
      <c r="B66" s="15">
        <v>44154203.399999999</v>
      </c>
      <c r="C66" s="16">
        <v>50095270</v>
      </c>
      <c r="D66" s="16">
        <v>54474420.200000003</v>
      </c>
      <c r="E66" s="16">
        <v>57106135.5</v>
      </c>
      <c r="F66" s="16">
        <v>60252434.700000003</v>
      </c>
      <c r="G66" s="16">
        <v>63997070.100000001</v>
      </c>
      <c r="H66" s="55">
        <f>'Фактически оплачено'!G66/'Предъявлено платежей'!G66</f>
        <v>0.94922200508676102</v>
      </c>
      <c r="I66" s="105">
        <f>'Фактически оплачено'!F66/Таблица1[[#This Row],[2017]]</f>
        <v>0.97282068503698149</v>
      </c>
    </row>
    <row r="67" spans="1:9" ht="15.75" thickBot="1" x14ac:dyDescent="0.3">
      <c r="A67" s="13" t="s">
        <v>113</v>
      </c>
      <c r="B67" s="15">
        <v>85398594.400000006</v>
      </c>
      <c r="C67" s="16">
        <v>95425867.200000003</v>
      </c>
      <c r="D67" s="16">
        <v>100190375.59999999</v>
      </c>
      <c r="E67" s="16">
        <v>110309271.8</v>
      </c>
      <c r="F67" s="16">
        <v>120495243.09999999</v>
      </c>
      <c r="G67" s="16">
        <v>123808502</v>
      </c>
      <c r="H67" s="55">
        <f>'Фактически оплачено'!G67/'Предъявлено платежей'!G67</f>
        <v>1.0051624822986713</v>
      </c>
      <c r="I67" s="105">
        <f>'Фактически оплачено'!F67/Таблица1[[#This Row],[2017]]</f>
        <v>0.99604784813285296</v>
      </c>
    </row>
    <row r="68" spans="1:9" ht="15.75" thickBot="1" x14ac:dyDescent="0.3">
      <c r="A68" s="13" t="s">
        <v>55</v>
      </c>
      <c r="B68" s="15">
        <v>22055092.100000001</v>
      </c>
      <c r="C68" s="16">
        <v>22073168.699999999</v>
      </c>
      <c r="D68" s="16">
        <v>25871734.5</v>
      </c>
      <c r="E68" s="16">
        <v>30313804.699999999</v>
      </c>
      <c r="F68" s="16">
        <v>28685203.199999999</v>
      </c>
      <c r="G68" s="16">
        <v>35914551.5</v>
      </c>
      <c r="H68" s="55">
        <f>'Фактически оплачено'!G68/'Предъявлено платежей'!G68</f>
        <v>0.9374622484148244</v>
      </c>
      <c r="I68" s="105">
        <f>'Фактически оплачено'!F68/Таблица1[[#This Row],[2017]]</f>
        <v>0.95427088694982654</v>
      </c>
    </row>
    <row r="69" spans="1:9" ht="15.75" thickBot="1" x14ac:dyDescent="0.3">
      <c r="A69" s="13" t="s">
        <v>81</v>
      </c>
      <c r="B69" s="15">
        <v>9512084</v>
      </c>
      <c r="C69" s="16">
        <v>10310797.199999999</v>
      </c>
      <c r="D69" s="16">
        <v>11107372.6</v>
      </c>
      <c r="E69" s="16">
        <v>11507766.9</v>
      </c>
      <c r="F69" s="16">
        <v>11660338.6</v>
      </c>
      <c r="G69" s="16">
        <v>12231447.199999999</v>
      </c>
      <c r="H69" s="55">
        <f>'Фактически оплачено'!G69/'Предъявлено платежей'!G69</f>
        <v>0.9661623605749613</v>
      </c>
      <c r="I69" s="105">
        <f>'Фактически оплачено'!F69/Таблица1[[#This Row],[2017]]</f>
        <v>0.94712688703568171</v>
      </c>
    </row>
    <row r="70" spans="1:9" ht="15.75" thickBot="1" x14ac:dyDescent="0.3">
      <c r="A70" s="13" t="s">
        <v>58</v>
      </c>
      <c r="B70" s="15">
        <v>57903262.600000001</v>
      </c>
      <c r="C70" s="16">
        <v>64489557.5</v>
      </c>
      <c r="D70" s="16">
        <v>72969786.5</v>
      </c>
      <c r="E70" s="16">
        <v>78796021.299999997</v>
      </c>
      <c r="F70" s="16">
        <v>82353299.200000003</v>
      </c>
      <c r="G70" s="16">
        <v>84978792.799999997</v>
      </c>
      <c r="H70" s="55">
        <f>'Фактически оплачено'!G70/'Предъявлено платежей'!G70</f>
        <v>0.9503654175233236</v>
      </c>
      <c r="I70" s="105">
        <f>'Фактически оплачено'!F70/Таблица1[[#This Row],[2017]]</f>
        <v>0.94800749160514497</v>
      </c>
    </row>
    <row r="71" spans="1:9" ht="15.75" thickBot="1" x14ac:dyDescent="0.3">
      <c r="A71" s="13" t="s">
        <v>111</v>
      </c>
      <c r="B71" s="15"/>
      <c r="C71" s="16"/>
      <c r="D71" s="16">
        <v>2313379.6</v>
      </c>
      <c r="E71" s="16">
        <v>3312473</v>
      </c>
      <c r="F71" s="16">
        <v>5414165.7000000002</v>
      </c>
      <c r="G71" s="16">
        <v>6315536.2999999998</v>
      </c>
      <c r="H71" s="55">
        <f>'Фактически оплачено'!G71/'Предъявлено платежей'!G71</f>
        <v>0.9424054929428558</v>
      </c>
      <c r="I71" s="105">
        <f>'Фактически оплачено'!F71/Таблица1[[#This Row],[2017]]</f>
        <v>0.9171442056160195</v>
      </c>
    </row>
    <row r="72" spans="1:9" ht="15.75" thickBot="1" x14ac:dyDescent="0.3">
      <c r="A72" s="13" t="s">
        <v>13</v>
      </c>
      <c r="B72" s="15">
        <v>11513138.5</v>
      </c>
      <c r="C72" s="16">
        <v>13564839.699999999</v>
      </c>
      <c r="D72" s="16">
        <v>15092750.300000001</v>
      </c>
      <c r="E72" s="16">
        <v>15065746.199999999</v>
      </c>
      <c r="F72" s="16">
        <v>15638677.4</v>
      </c>
      <c r="G72" s="16">
        <v>16363661.9</v>
      </c>
      <c r="H72" s="55">
        <f>'Фактически оплачено'!G72/'Предъявлено платежей'!G72</f>
        <v>0.93050472400679451</v>
      </c>
      <c r="I72" s="105">
        <f>'Фактически оплачено'!F72/Таблица1[[#This Row],[2017]]</f>
        <v>0.94245785772139534</v>
      </c>
    </row>
    <row r="73" spans="1:9" ht="15.75" thickBot="1" x14ac:dyDescent="0.3">
      <c r="A73" s="13" t="s">
        <v>42</v>
      </c>
      <c r="B73" s="15">
        <v>28303776.899999999</v>
      </c>
      <c r="C73" s="16">
        <v>30385438</v>
      </c>
      <c r="D73" s="16">
        <v>33039052.5</v>
      </c>
      <c r="E73" s="16">
        <v>36094275.200000003</v>
      </c>
      <c r="F73" s="16">
        <v>37766976</v>
      </c>
      <c r="G73" s="16">
        <v>39090653.5</v>
      </c>
      <c r="H73" s="55">
        <f>'Фактически оплачено'!G73/'Предъявлено платежей'!G73</f>
        <v>0.98361476612305798</v>
      </c>
      <c r="I73" s="105">
        <f>'Фактически оплачено'!F73/Таблица1[[#This Row],[2017]]</f>
        <v>0.98825567077438248</v>
      </c>
    </row>
    <row r="74" spans="1:9" ht="15.75" thickBot="1" x14ac:dyDescent="0.3">
      <c r="A74" s="13" t="s">
        <v>14</v>
      </c>
      <c r="B74" s="15">
        <v>9301239</v>
      </c>
      <c r="C74" s="16">
        <v>10393203.9</v>
      </c>
      <c r="D74" s="16">
        <v>11504322.4</v>
      </c>
      <c r="E74" s="16">
        <v>12263135.699999999</v>
      </c>
      <c r="F74" s="16">
        <v>13740461.5</v>
      </c>
      <c r="G74" s="16">
        <v>14559202.6</v>
      </c>
      <c r="H74" s="55">
        <f>'Фактически оплачено'!G74/'Предъявлено платежей'!G74</f>
        <v>0.96082341075465216</v>
      </c>
      <c r="I74" s="105">
        <f>'Фактически оплачено'!F74/Таблица1[[#This Row],[2017]]</f>
        <v>0.99074968479042724</v>
      </c>
    </row>
    <row r="75" spans="1:9" ht="15.75" thickBot="1" x14ac:dyDescent="0.3">
      <c r="A75" s="13" t="s">
        <v>15</v>
      </c>
      <c r="B75" s="15">
        <v>17354429</v>
      </c>
      <c r="C75" s="16">
        <v>18551920.600000001</v>
      </c>
      <c r="D75" s="16">
        <v>19337184.800000001</v>
      </c>
      <c r="E75" s="16">
        <v>20520998.699999999</v>
      </c>
      <c r="F75" s="16">
        <v>21511580.399999999</v>
      </c>
      <c r="G75" s="16">
        <v>22407515</v>
      </c>
      <c r="H75" s="55">
        <f>'Фактически оплачено'!G75/'Предъявлено платежей'!G75</f>
        <v>0.9384132466273033</v>
      </c>
      <c r="I75" s="105">
        <f>'Фактически оплачено'!F75/Таблица1[[#This Row],[2017]]</f>
        <v>0.94466948602251477</v>
      </c>
    </row>
    <row r="76" spans="1:9" ht="15.75" thickBot="1" x14ac:dyDescent="0.3">
      <c r="A76" s="13" t="s">
        <v>72</v>
      </c>
      <c r="B76" s="15">
        <v>11978912.199999999</v>
      </c>
      <c r="C76" s="16">
        <v>12969588.300000001</v>
      </c>
      <c r="D76" s="16">
        <v>14324216.4</v>
      </c>
      <c r="E76" s="16">
        <v>15302454.1</v>
      </c>
      <c r="F76" s="16">
        <v>17417154.600000001</v>
      </c>
      <c r="G76" s="16">
        <v>17539526.5</v>
      </c>
      <c r="H76" s="55">
        <f>'Фактически оплачено'!G76/'Предъявлено платежей'!G76</f>
        <v>0.93096402003782708</v>
      </c>
      <c r="I76" s="105">
        <f>'Фактически оплачено'!F76/Таблица1[[#This Row],[2017]]</f>
        <v>0.94684776467448928</v>
      </c>
    </row>
    <row r="77" spans="1:9" ht="15.75" thickBot="1" x14ac:dyDescent="0.3">
      <c r="A77" s="13" t="s">
        <v>16</v>
      </c>
      <c r="B77" s="15">
        <v>20698955.100000001</v>
      </c>
      <c r="C77" s="16">
        <v>22189065.5</v>
      </c>
      <c r="D77" s="16">
        <v>24305714.800000001</v>
      </c>
      <c r="E77" s="16">
        <v>26699397.199999999</v>
      </c>
      <c r="F77" s="16">
        <v>28078706.300000001</v>
      </c>
      <c r="G77" s="16">
        <v>28625987.5</v>
      </c>
      <c r="H77" s="55">
        <f>'Фактически оплачено'!G77/'Предъявлено платежей'!G77</f>
        <v>0.9692131179754061</v>
      </c>
      <c r="I77" s="105">
        <f>'Фактически оплачено'!F77/Таблица1[[#This Row],[2017]]</f>
        <v>0.95778056199120543</v>
      </c>
    </row>
    <row r="78" spans="1:9" ht="15.75" thickBot="1" x14ac:dyDescent="0.3">
      <c r="A78" s="13" t="s">
        <v>59</v>
      </c>
      <c r="B78" s="15">
        <v>51774775</v>
      </c>
      <c r="C78" s="16">
        <v>54969522.700000003</v>
      </c>
      <c r="D78" s="16">
        <v>64625324.600000001</v>
      </c>
      <c r="E78" s="16">
        <v>73480989.599999994</v>
      </c>
      <c r="F78" s="16">
        <v>77517436.900000006</v>
      </c>
      <c r="G78" s="16">
        <v>79745304.099999994</v>
      </c>
      <c r="H78" s="55">
        <f>'Фактически оплачено'!G78/'Предъявлено платежей'!G78</f>
        <v>0.94816069426713756</v>
      </c>
      <c r="I78" s="105">
        <f>'Фактически оплачено'!F78/Таблица1[[#This Row],[2017]]</f>
        <v>0.94826272693750513</v>
      </c>
    </row>
    <row r="79" spans="1:9" ht="15.75" thickBot="1" x14ac:dyDescent="0.3">
      <c r="A79" s="13" t="s">
        <v>47</v>
      </c>
      <c r="B79" s="15">
        <v>15733001</v>
      </c>
      <c r="C79" s="16">
        <v>16437424</v>
      </c>
      <c r="D79" s="16">
        <v>18230845.5</v>
      </c>
      <c r="E79" s="16">
        <v>19130577.600000001</v>
      </c>
      <c r="F79" s="16">
        <v>20467308</v>
      </c>
      <c r="G79" s="16">
        <v>21850717.300000001</v>
      </c>
      <c r="H79" s="55">
        <f>'Фактически оплачено'!G79/'Предъявлено платежей'!G79</f>
        <v>0.96926212120276711</v>
      </c>
      <c r="I79" s="105">
        <f>'Фактически оплачено'!F79/Таблица1[[#This Row],[2017]]</f>
        <v>0.9496697074182886</v>
      </c>
    </row>
    <row r="80" spans="1:9" ht="15.75" thickBot="1" x14ac:dyDescent="0.3">
      <c r="A80" s="13" t="s">
        <v>56</v>
      </c>
      <c r="B80" s="15">
        <v>14111608.800000001</v>
      </c>
      <c r="C80" s="16">
        <v>15697356.5</v>
      </c>
      <c r="D80" s="16">
        <v>17268940</v>
      </c>
      <c r="E80" s="16">
        <v>18282103.5</v>
      </c>
      <c r="F80" s="16">
        <v>19181628.899999999</v>
      </c>
      <c r="G80" s="16">
        <v>20907478.699999999</v>
      </c>
      <c r="H80" s="55">
        <f>'Фактически оплачено'!G80/'Предъявлено платежей'!G80</f>
        <v>0.94447977603344402</v>
      </c>
      <c r="I80" s="105">
        <f>'Фактически оплачено'!F80/Таблица1[[#This Row],[2017]]</f>
        <v>0.97256916486378286</v>
      </c>
    </row>
    <row r="81" spans="1:9" ht="15.75" thickBot="1" x14ac:dyDescent="0.3">
      <c r="A81" s="13" t="s">
        <v>78</v>
      </c>
      <c r="B81" s="15">
        <v>26253480.5</v>
      </c>
      <c r="C81" s="16">
        <v>26671716.699999999</v>
      </c>
      <c r="D81" s="16">
        <v>28244136.399999999</v>
      </c>
      <c r="E81" s="16">
        <v>30489811.5</v>
      </c>
      <c r="F81" s="16">
        <v>31614773.399999999</v>
      </c>
      <c r="G81" s="16">
        <v>33115163.100000001</v>
      </c>
      <c r="H81" s="55">
        <f>'Фактически оплачено'!G81/'Предъявлено платежей'!G81</f>
        <v>0.93523936169289168</v>
      </c>
      <c r="I81" s="105">
        <f>'Фактически оплачено'!F81/Таблица1[[#This Row],[2017]]</f>
        <v>0.92154281896576873</v>
      </c>
    </row>
    <row r="82" spans="1:9" ht="15.75" thickBot="1" x14ac:dyDescent="0.3">
      <c r="A82" s="13" t="s">
        <v>60</v>
      </c>
      <c r="B82" s="15">
        <v>28120464.300000001</v>
      </c>
      <c r="C82" s="16">
        <v>29933625.100000001</v>
      </c>
      <c r="D82" s="16">
        <v>33637563.799999997</v>
      </c>
      <c r="E82" s="16">
        <v>37269445.799999997</v>
      </c>
      <c r="F82" s="16">
        <v>39079378.200000003</v>
      </c>
      <c r="G82" s="16">
        <v>40235370.200000003</v>
      </c>
      <c r="H82" s="55">
        <f>'Фактически оплачено'!G82/'Предъявлено платежей'!G82</f>
        <v>0.96016638365613938</v>
      </c>
      <c r="I82" s="105">
        <f>'Фактически оплачено'!F82/Таблица1[[#This Row],[2017]]</f>
        <v>0.97141892344643288</v>
      </c>
    </row>
    <row r="83" spans="1:9" ht="15.75" thickBot="1" x14ac:dyDescent="0.3">
      <c r="A83" s="13" t="s">
        <v>62</v>
      </c>
      <c r="B83" s="15">
        <v>40571406.700000003</v>
      </c>
      <c r="C83" s="16">
        <v>44683479.600000001</v>
      </c>
      <c r="D83" s="16">
        <v>51629126.799999997</v>
      </c>
      <c r="E83" s="16">
        <v>55000123.799999997</v>
      </c>
      <c r="F83" s="16">
        <v>57871571.899999999</v>
      </c>
      <c r="G83" s="16">
        <v>62329446.399999999</v>
      </c>
      <c r="H83" s="55">
        <f>'Фактически оплачено'!G83/'Предъявлено платежей'!G83</f>
        <v>0.90649190171533434</v>
      </c>
      <c r="I83" s="105">
        <f>'Фактически оплачено'!F83/Таблица1[[#This Row],[2017]]</f>
        <v>0.91321781774515798</v>
      </c>
    </row>
    <row r="84" spans="1:9" ht="15.75" thickBot="1" x14ac:dyDescent="0.3">
      <c r="A84" s="13" t="s">
        <v>41</v>
      </c>
      <c r="B84" s="15">
        <v>5439945.4000000004</v>
      </c>
      <c r="C84" s="16">
        <v>5820385.5</v>
      </c>
      <c r="D84" s="16">
        <v>6326742.2999999998</v>
      </c>
      <c r="E84" s="16">
        <v>7642172.7999999998</v>
      </c>
      <c r="F84" s="16">
        <v>7852028.5</v>
      </c>
      <c r="G84" s="16">
        <v>9346106.8000000007</v>
      </c>
      <c r="H84" s="55">
        <f>'Фактически оплачено'!G84/'Предъявлено платежей'!G84</f>
        <v>0.76699177030589882</v>
      </c>
      <c r="I84" s="105">
        <f>'Фактически оплачено'!F84/Таблица1[[#This Row],[2017]]</f>
        <v>0.82393171395136933</v>
      </c>
    </row>
    <row r="85" spans="1:9" ht="15.75" thickBot="1" x14ac:dyDescent="0.3">
      <c r="A85" s="13" t="s">
        <v>48</v>
      </c>
      <c r="B85" s="15">
        <v>11131635.4</v>
      </c>
      <c r="C85" s="16">
        <v>11886785.1</v>
      </c>
      <c r="D85" s="16">
        <v>13375480.9</v>
      </c>
      <c r="E85" s="16">
        <v>14436799.800000001</v>
      </c>
      <c r="F85" s="16">
        <v>15177834.4</v>
      </c>
      <c r="G85" s="16">
        <v>16423127.699999999</v>
      </c>
      <c r="H85" s="55">
        <f>'Фактически оплачено'!G85/'Предъявлено платежей'!G85</f>
        <v>0.95970545245166672</v>
      </c>
      <c r="I85" s="105">
        <f>'Фактически оплачено'!F85/Таблица1[[#This Row],[2017]]</f>
        <v>0.97197767555034065</v>
      </c>
    </row>
    <row r="86" spans="1:9" s="24" customFormat="1" ht="15.75" thickBot="1" x14ac:dyDescent="0.3">
      <c r="A86" s="13" t="s">
        <v>83</v>
      </c>
      <c r="B86" s="46">
        <v>1447531.4</v>
      </c>
      <c r="C86" s="11">
        <v>1509742.8</v>
      </c>
      <c r="D86" s="11">
        <v>1911595.9</v>
      </c>
      <c r="E86" s="11">
        <v>1418897.7</v>
      </c>
      <c r="F86" s="11">
        <v>1599876.6</v>
      </c>
      <c r="G86" s="11">
        <v>1653144.3</v>
      </c>
      <c r="H86" s="55">
        <f>'Фактически оплачено'!G86/'Предъявлено платежей'!G86</f>
        <v>0.86693726615395872</v>
      </c>
      <c r="I86" s="105">
        <f>'Фактически оплачено'!F86/Таблица1[[#This Row],[2017]]</f>
        <v>0.8924340164735205</v>
      </c>
    </row>
    <row r="87" spans="1:9" ht="15.75" thickBot="1" x14ac:dyDescent="0.3">
      <c r="A87" s="13" t="s">
        <v>61</v>
      </c>
      <c r="B87" s="15">
        <v>10180650</v>
      </c>
      <c r="C87" s="16">
        <v>10416832.800000001</v>
      </c>
      <c r="D87" s="16">
        <v>11016388.9</v>
      </c>
      <c r="E87" s="16">
        <v>12853261.1</v>
      </c>
      <c r="F87" s="16">
        <v>12859072.300000001</v>
      </c>
      <c r="G87" s="16">
        <v>13142589.9</v>
      </c>
      <c r="H87" s="55">
        <f>'Фактически оплачено'!G87/'Предъявлено платежей'!G87</f>
        <v>0.9307393971107627</v>
      </c>
      <c r="I87" s="105">
        <f>'Фактически оплачено'!F87/Таблица1[[#This Row],[2017]]</f>
        <v>0.93775795941360407</v>
      </c>
    </row>
    <row r="88" spans="1:9" ht="15.75" thickBot="1" x14ac:dyDescent="0.3">
      <c r="A88" s="13" t="s">
        <v>17</v>
      </c>
      <c r="B88" s="15">
        <v>17262656.899999999</v>
      </c>
      <c r="C88" s="16">
        <v>19304897.100000001</v>
      </c>
      <c r="D88" s="16">
        <v>21202116.5</v>
      </c>
      <c r="E88" s="16">
        <v>22797493.899999999</v>
      </c>
      <c r="F88" s="16">
        <v>23928613.899999999</v>
      </c>
      <c r="G88" s="16">
        <v>25153223.300000001</v>
      </c>
      <c r="H88" s="55">
        <f>'Фактически оплачено'!G88/'Предъявлено платежей'!G88</f>
        <v>0.95643326952852203</v>
      </c>
      <c r="I88" s="105">
        <f>'Фактически оплачено'!F88/Таблица1[[#This Row],[2017]]</f>
        <v>0.9433377835562804</v>
      </c>
    </row>
    <row r="89" spans="1:9" x14ac:dyDescent="0.25">
      <c r="A89" s="57"/>
      <c r="B89" s="58"/>
      <c r="C89" s="58"/>
      <c r="D89" s="58"/>
      <c r="E89" s="58"/>
      <c r="F89" s="58"/>
      <c r="G89" s="58"/>
      <c r="H89" s="59"/>
      <c r="I89" s="105"/>
    </row>
  </sheetData>
  <conditionalFormatting sqref="H2">
    <cfRule type="cellIs" dxfId="48" priority="2" operator="greaterThan">
      <formula>0.954</formula>
    </cfRule>
  </conditionalFormatting>
  <conditionalFormatting sqref="H2:H88">
    <cfRule type="cellIs" dxfId="47" priority="1" operator="greaterThan">
      <formula>0.954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4"/>
  <sheetViews>
    <sheetView topLeftCell="A7" workbookViewId="0">
      <selection activeCell="G36" sqref="G36"/>
    </sheetView>
  </sheetViews>
  <sheetFormatPr defaultRowHeight="15" x14ac:dyDescent="0.25"/>
  <cols>
    <col min="1" max="1" width="30.5703125" customWidth="1"/>
    <col min="2" max="2" width="23" customWidth="1"/>
    <col min="3" max="3" width="21.85546875" customWidth="1"/>
    <col min="4" max="4" width="18" customWidth="1"/>
    <col min="5" max="5" width="21" customWidth="1"/>
    <col min="6" max="6" width="18.28515625" customWidth="1"/>
    <col min="7" max="7" width="11.28515625" bestFit="1" customWidth="1"/>
  </cols>
  <sheetData>
    <row r="2" spans="1:7" ht="15.75" thickBot="1" x14ac:dyDescent="0.3"/>
    <row r="3" spans="1:7" x14ac:dyDescent="0.25">
      <c r="A3" s="32" t="s">
        <v>86</v>
      </c>
      <c r="B3" s="37">
        <v>2013</v>
      </c>
      <c r="C3" s="37">
        <v>2014</v>
      </c>
      <c r="D3" s="37">
        <v>2015</v>
      </c>
      <c r="E3" s="37">
        <v>2016</v>
      </c>
      <c r="F3" s="37">
        <v>2017</v>
      </c>
      <c r="G3" s="37">
        <v>2018</v>
      </c>
    </row>
    <row r="4" spans="1:7" x14ac:dyDescent="0.25">
      <c r="A4" s="52" t="s">
        <v>110</v>
      </c>
      <c r="B4" s="25">
        <v>143666931</v>
      </c>
      <c r="C4" s="25">
        <v>146267288</v>
      </c>
      <c r="D4" s="25">
        <v>146544710</v>
      </c>
      <c r="E4" s="25">
        <v>146804372</v>
      </c>
      <c r="F4" s="25">
        <v>146880432</v>
      </c>
      <c r="G4" s="22">
        <v>146781095</v>
      </c>
    </row>
    <row r="5" spans="1:7" x14ac:dyDescent="0.25">
      <c r="A5" s="52" t="s">
        <v>95</v>
      </c>
      <c r="B5" s="26">
        <v>2390638</v>
      </c>
      <c r="C5" s="26">
        <v>2384812</v>
      </c>
      <c r="D5" s="26">
        <v>2376774</v>
      </c>
      <c r="E5" s="26">
        <v>2365680</v>
      </c>
      <c r="F5" s="26">
        <v>2350080</v>
      </c>
      <c r="G5" s="42">
        <v>2332511</v>
      </c>
    </row>
    <row r="6" spans="1:7" ht="15.75" thickBot="1" x14ac:dyDescent="0.3">
      <c r="A6" s="33" t="s">
        <v>79</v>
      </c>
      <c r="B6" s="26">
        <v>811274</v>
      </c>
      <c r="C6" s="26">
        <v>809873</v>
      </c>
      <c r="D6" s="26">
        <v>805689</v>
      </c>
      <c r="E6" s="26">
        <v>801752</v>
      </c>
      <c r="F6" s="26">
        <v>798424</v>
      </c>
      <c r="G6" s="43">
        <v>793194</v>
      </c>
    </row>
    <row r="7" spans="1:7" ht="15.75" thickBot="1" x14ac:dyDescent="0.3">
      <c r="A7" s="35" t="s">
        <v>101</v>
      </c>
      <c r="B7" s="26">
        <v>1191785</v>
      </c>
      <c r="C7" s="26">
        <v>1183323</v>
      </c>
      <c r="D7" s="26">
        <v>1174078</v>
      </c>
      <c r="E7" s="26">
        <v>1165750</v>
      </c>
      <c r="F7" s="26">
        <v>1155028</v>
      </c>
      <c r="G7" s="42">
        <v>1144119</v>
      </c>
    </row>
    <row r="8" spans="1:7" s="24" customFormat="1" ht="29.25" thickBot="1" x14ac:dyDescent="0.3">
      <c r="A8" s="34" t="s">
        <v>102</v>
      </c>
      <c r="B8" s="26">
        <v>1148760</v>
      </c>
      <c r="C8" s="26">
        <v>1139950</v>
      </c>
      <c r="D8" s="26">
        <v>1130240</v>
      </c>
      <c r="E8" s="26">
        <v>1121813</v>
      </c>
      <c r="F8" s="26">
        <v>1111031</v>
      </c>
      <c r="G8" s="43">
        <v>1100290</v>
      </c>
    </row>
    <row r="9" spans="1:7" ht="15.75" thickBot="1" x14ac:dyDescent="0.3">
      <c r="A9" s="36" t="s">
        <v>33</v>
      </c>
      <c r="B9" s="26">
        <v>1016516</v>
      </c>
      <c r="C9" s="26">
        <v>1021287</v>
      </c>
      <c r="D9" s="26">
        <v>1018626</v>
      </c>
      <c r="E9" s="26">
        <v>1018866</v>
      </c>
      <c r="F9" s="26">
        <v>1017514</v>
      </c>
      <c r="G9" s="42">
        <v>1014065</v>
      </c>
    </row>
    <row r="10" spans="1:7" ht="15.75" thickBot="1" x14ac:dyDescent="0.3">
      <c r="A10" s="36" t="s">
        <v>1</v>
      </c>
      <c r="B10" s="26">
        <v>1544108</v>
      </c>
      <c r="C10" s="26">
        <v>1547936</v>
      </c>
      <c r="D10" s="26">
        <v>1550137</v>
      </c>
      <c r="E10" s="26">
        <v>1552865</v>
      </c>
      <c r="F10" s="26">
        <v>1549876</v>
      </c>
      <c r="G10" s="43">
        <v>1547418</v>
      </c>
    </row>
    <row r="11" spans="1:7" ht="15.75" thickBot="1" x14ac:dyDescent="0.3">
      <c r="A11" s="36" t="s">
        <v>2</v>
      </c>
      <c r="B11" s="26">
        <v>1242599</v>
      </c>
      <c r="C11" s="26">
        <v>1232940</v>
      </c>
      <c r="D11" s="26">
        <v>1225741</v>
      </c>
      <c r="E11" s="26">
        <v>1220530</v>
      </c>
      <c r="F11" s="26">
        <v>1210982</v>
      </c>
      <c r="G11" s="42">
        <v>1200228</v>
      </c>
    </row>
    <row r="12" spans="1:7" ht="15.75" thickBot="1" x14ac:dyDescent="0.3">
      <c r="A12" s="36" t="s">
        <v>3</v>
      </c>
      <c r="B12" s="26">
        <v>1413321</v>
      </c>
      <c r="C12" s="26">
        <v>1405613</v>
      </c>
      <c r="D12" s="26">
        <v>1397168</v>
      </c>
      <c r="E12" s="26">
        <v>1389599</v>
      </c>
      <c r="F12" s="26">
        <v>1378337</v>
      </c>
      <c r="G12" s="43">
        <v>1365825</v>
      </c>
    </row>
    <row r="13" spans="1:7" ht="15.75" thickBot="1" x14ac:dyDescent="0.3">
      <c r="A13" s="36" t="s">
        <v>34</v>
      </c>
      <c r="B13" s="26">
        <v>2569126</v>
      </c>
      <c r="C13" s="26">
        <v>2557397</v>
      </c>
      <c r="D13" s="26">
        <v>2545937</v>
      </c>
      <c r="E13" s="26">
        <v>2535202</v>
      </c>
      <c r="F13" s="26">
        <v>2521276</v>
      </c>
      <c r="G13" s="42">
        <v>2507488</v>
      </c>
    </row>
    <row r="14" spans="1:7" ht="15.75" thickBot="1" x14ac:dyDescent="0.3">
      <c r="A14" s="36" t="s">
        <v>23</v>
      </c>
      <c r="B14" s="26">
        <v>1193371</v>
      </c>
      <c r="C14" s="26">
        <v>1191010</v>
      </c>
      <c r="D14" s="26">
        <v>1187685</v>
      </c>
      <c r="E14" s="26">
        <v>1183860</v>
      </c>
      <c r="F14" s="26">
        <v>1176689</v>
      </c>
      <c r="G14" s="43">
        <v>1167719</v>
      </c>
    </row>
    <row r="15" spans="1:7" ht="15.75" thickBot="1" x14ac:dyDescent="0.3">
      <c r="A15" s="36" t="s">
        <v>4</v>
      </c>
      <c r="B15" s="26">
        <v>2328959</v>
      </c>
      <c r="C15" s="26">
        <v>2331147</v>
      </c>
      <c r="D15" s="26">
        <v>2333477</v>
      </c>
      <c r="E15" s="26">
        <v>2335408</v>
      </c>
      <c r="F15" s="26">
        <v>2333768</v>
      </c>
      <c r="G15" s="42">
        <v>2327843</v>
      </c>
    </row>
    <row r="16" spans="1:7" ht="15.75" thickBot="1" x14ac:dyDescent="0.3">
      <c r="A16" s="36" t="s">
        <v>82</v>
      </c>
      <c r="B16" s="26">
        <v>170377</v>
      </c>
      <c r="C16" s="26">
        <v>168368</v>
      </c>
      <c r="D16" s="26">
        <v>166120</v>
      </c>
      <c r="E16" s="26">
        <v>164217</v>
      </c>
      <c r="F16" s="26">
        <v>162014</v>
      </c>
      <c r="G16" s="43">
        <v>159873</v>
      </c>
    </row>
    <row r="17" spans="1:7" ht="15.75" thickBot="1" x14ac:dyDescent="0.3">
      <c r="A17" s="36" t="s">
        <v>74</v>
      </c>
      <c r="B17" s="26">
        <v>1090344</v>
      </c>
      <c r="C17" s="26">
        <v>1087452</v>
      </c>
      <c r="D17" s="26">
        <v>1083012</v>
      </c>
      <c r="E17" s="26">
        <v>1078983</v>
      </c>
      <c r="F17" s="26">
        <v>1072806</v>
      </c>
      <c r="G17" s="42">
        <v>1065785</v>
      </c>
    </row>
    <row r="18" spans="1:7" ht="15.75" thickBot="1" x14ac:dyDescent="0.3">
      <c r="A18" s="36" t="s">
        <v>5</v>
      </c>
      <c r="B18" s="26">
        <v>1043130</v>
      </c>
      <c r="C18" s="26">
        <v>1036909</v>
      </c>
      <c r="D18" s="26">
        <v>1029838</v>
      </c>
      <c r="E18" s="26">
        <v>1023170</v>
      </c>
      <c r="F18" s="26">
        <v>1014646</v>
      </c>
      <c r="G18" s="43">
        <v>1004192</v>
      </c>
    </row>
    <row r="19" spans="1:7" ht="15.75" thickBot="1" x14ac:dyDescent="0.3">
      <c r="A19" s="36" t="s">
        <v>68</v>
      </c>
      <c r="B19" s="26">
        <v>2418348</v>
      </c>
      <c r="C19" s="26">
        <v>2414913</v>
      </c>
      <c r="D19" s="26">
        <v>2412800</v>
      </c>
      <c r="E19" s="26">
        <v>2408901</v>
      </c>
      <c r="F19" s="26">
        <v>2404195</v>
      </c>
      <c r="G19" s="42">
        <v>2397832</v>
      </c>
    </row>
    <row r="20" spans="1:7" ht="30.75" thickBot="1" x14ac:dyDescent="0.3">
      <c r="A20" s="36" t="s">
        <v>38</v>
      </c>
      <c r="B20" s="26">
        <v>858397</v>
      </c>
      <c r="C20" s="26">
        <v>860709</v>
      </c>
      <c r="D20" s="26">
        <v>862254</v>
      </c>
      <c r="E20" s="26">
        <v>864454</v>
      </c>
      <c r="F20" s="26">
        <v>865828</v>
      </c>
      <c r="G20" s="43">
        <v>866310</v>
      </c>
    </row>
    <row r="21" spans="1:7" ht="15.75" thickBot="1" x14ac:dyDescent="0.3">
      <c r="A21" s="36" t="s">
        <v>24</v>
      </c>
      <c r="B21" s="26">
        <v>963128</v>
      </c>
      <c r="C21" s="26">
        <v>968944</v>
      </c>
      <c r="D21" s="26">
        <v>976439</v>
      </c>
      <c r="E21" s="26">
        <v>986261</v>
      </c>
      <c r="F21" s="26">
        <v>994599</v>
      </c>
      <c r="G21" s="42">
        <v>1002122</v>
      </c>
    </row>
    <row r="22" spans="1:7" ht="15.75" thickBot="1" x14ac:dyDescent="0.3">
      <c r="A22" s="36" t="s">
        <v>6</v>
      </c>
      <c r="B22" s="26">
        <v>1004544</v>
      </c>
      <c r="C22" s="26">
        <v>1010486</v>
      </c>
      <c r="D22" s="26">
        <v>1009772</v>
      </c>
      <c r="E22" s="26">
        <v>1014570</v>
      </c>
      <c r="F22" s="26">
        <v>1012156</v>
      </c>
      <c r="G22" s="43">
        <v>1009377</v>
      </c>
    </row>
    <row r="23" spans="1:7" ht="15.75" thickBot="1" x14ac:dyDescent="0.3">
      <c r="A23" s="36" t="s">
        <v>76</v>
      </c>
      <c r="B23" s="26">
        <v>319864</v>
      </c>
      <c r="C23" s="26">
        <v>317269</v>
      </c>
      <c r="D23" s="26">
        <v>316116</v>
      </c>
      <c r="E23" s="26">
        <v>314729</v>
      </c>
      <c r="F23" s="26">
        <v>315557</v>
      </c>
      <c r="G23" s="42">
        <v>314722</v>
      </c>
    </row>
    <row r="24" spans="1:7" ht="30.75" thickBot="1" x14ac:dyDescent="0.3">
      <c r="A24" s="36" t="s">
        <v>39</v>
      </c>
      <c r="B24" s="26">
        <v>469837</v>
      </c>
      <c r="C24" s="26">
        <v>469060</v>
      </c>
      <c r="D24" s="26">
        <v>467797</v>
      </c>
      <c r="E24" s="26">
        <v>466432</v>
      </c>
      <c r="F24" s="26">
        <v>466305</v>
      </c>
      <c r="G24" s="43">
        <v>465563</v>
      </c>
    </row>
    <row r="25" spans="1:7" ht="15.75" thickBot="1" x14ac:dyDescent="0.3">
      <c r="A25" s="36" t="s">
        <v>69</v>
      </c>
      <c r="B25" s="26">
        <v>2734075</v>
      </c>
      <c r="C25" s="26">
        <v>2724990</v>
      </c>
      <c r="D25" s="26">
        <v>2717627</v>
      </c>
      <c r="E25" s="26">
        <v>2708844</v>
      </c>
      <c r="F25" s="26">
        <v>2694877</v>
      </c>
      <c r="G25" s="42">
        <v>2674283</v>
      </c>
    </row>
    <row r="26" spans="1:7" ht="15.75" thickBot="1" x14ac:dyDescent="0.3">
      <c r="A26" s="36" t="s">
        <v>50</v>
      </c>
      <c r="B26" s="26">
        <v>1310929</v>
      </c>
      <c r="C26" s="26">
        <v>1304348</v>
      </c>
      <c r="D26" s="26">
        <v>1297474</v>
      </c>
      <c r="E26" s="26">
        <v>1291684</v>
      </c>
      <c r="F26" s="26">
        <v>1283238</v>
      </c>
      <c r="G26" s="43">
        <v>1272133</v>
      </c>
    </row>
    <row r="27" spans="1:7" ht="15.75" thickBot="1" x14ac:dyDescent="0.3">
      <c r="A27" s="36" t="s">
        <v>7</v>
      </c>
      <c r="B27" s="26">
        <v>656389</v>
      </c>
      <c r="C27" s="26">
        <v>654390</v>
      </c>
      <c r="D27" s="26">
        <v>651450</v>
      </c>
      <c r="E27" s="26">
        <v>648157</v>
      </c>
      <c r="F27" s="26">
        <v>643324</v>
      </c>
      <c r="G27" s="42">
        <v>637296</v>
      </c>
    </row>
    <row r="28" spans="1:7" ht="15.75" thickBot="1" x14ac:dyDescent="0.3">
      <c r="A28" s="35" t="s">
        <v>89</v>
      </c>
      <c r="B28" s="26">
        <v>5404273</v>
      </c>
      <c r="C28" s="26">
        <v>5453329</v>
      </c>
      <c r="D28" s="26">
        <v>5513804</v>
      </c>
      <c r="E28" s="26">
        <v>5570945</v>
      </c>
      <c r="F28" s="26">
        <v>5603420</v>
      </c>
      <c r="G28" s="43">
        <v>5648254</v>
      </c>
    </row>
    <row r="29" spans="1:7" ht="15.75" thickBot="1" x14ac:dyDescent="0.3">
      <c r="A29" s="35" t="s">
        <v>93</v>
      </c>
      <c r="B29" s="26">
        <v>2852810</v>
      </c>
      <c r="C29" s="26">
        <v>2858773</v>
      </c>
      <c r="D29" s="26">
        <v>2866490</v>
      </c>
      <c r="E29" s="26">
        <v>2875301</v>
      </c>
      <c r="F29" s="26">
        <v>2876497</v>
      </c>
      <c r="G29" s="42">
        <v>2874050</v>
      </c>
    </row>
    <row r="30" spans="1:7" ht="15.75" thickBot="1" x14ac:dyDescent="0.3">
      <c r="A30" s="36" t="s">
        <v>57</v>
      </c>
      <c r="B30" s="26">
        <v>877149</v>
      </c>
      <c r="C30" s="26">
        <v>869814</v>
      </c>
      <c r="D30" s="26">
        <v>861896</v>
      </c>
      <c r="E30" s="26">
        <v>854109</v>
      </c>
      <c r="F30" s="26">
        <v>845537</v>
      </c>
      <c r="G30" s="43">
        <v>834718</v>
      </c>
    </row>
    <row r="31" spans="1:7" ht="15.75" thickBot="1" x14ac:dyDescent="0.3">
      <c r="A31" s="36" t="s">
        <v>8</v>
      </c>
      <c r="B31" s="26">
        <v>1118915</v>
      </c>
      <c r="C31" s="26">
        <v>1117378</v>
      </c>
      <c r="D31" s="26">
        <v>1120019</v>
      </c>
      <c r="E31" s="26">
        <v>1122893</v>
      </c>
      <c r="F31" s="26">
        <v>1115237</v>
      </c>
      <c r="G31" s="42">
        <v>1107041</v>
      </c>
    </row>
    <row r="32" spans="1:7" ht="15.75" thickBot="1" x14ac:dyDescent="0.3">
      <c r="A32" s="36" t="s">
        <v>25</v>
      </c>
      <c r="B32" s="26">
        <v>1763924</v>
      </c>
      <c r="C32" s="26">
        <v>1775540</v>
      </c>
      <c r="D32" s="26">
        <v>1778857</v>
      </c>
      <c r="E32" s="26">
        <v>1791916</v>
      </c>
      <c r="F32" s="26">
        <v>1813816</v>
      </c>
      <c r="G32" s="43">
        <v>1847887</v>
      </c>
    </row>
    <row r="33" spans="1:7" ht="15.75" thickBot="1" x14ac:dyDescent="0.3">
      <c r="A33" s="36" t="s">
        <v>9</v>
      </c>
      <c r="B33" s="26">
        <v>1159866</v>
      </c>
      <c r="C33" s="26">
        <v>1157865</v>
      </c>
      <c r="D33" s="26">
        <v>1156093</v>
      </c>
      <c r="E33" s="26">
        <v>1156221</v>
      </c>
      <c r="F33" s="26">
        <v>1150201</v>
      </c>
      <c r="G33" s="42">
        <v>1144055</v>
      </c>
    </row>
    <row r="34" spans="1:7" ht="15.75" thickBot="1" x14ac:dyDescent="0.3">
      <c r="A34" s="35" t="s">
        <v>108</v>
      </c>
      <c r="B34" s="26">
        <v>150312</v>
      </c>
      <c r="C34" s="26">
        <v>148071</v>
      </c>
      <c r="D34" s="26">
        <v>146345</v>
      </c>
      <c r="E34" s="26">
        <v>145570</v>
      </c>
      <c r="F34" s="26">
        <v>144091</v>
      </c>
      <c r="G34" s="43">
        <v>141231</v>
      </c>
    </row>
    <row r="35" spans="1:7" ht="15.75" thickBot="1" x14ac:dyDescent="0.3">
      <c r="A35" s="35" t="s">
        <v>87</v>
      </c>
      <c r="B35" s="26">
        <v>12108257</v>
      </c>
      <c r="C35" s="26">
        <v>12197596</v>
      </c>
      <c r="D35" s="26">
        <v>12330126</v>
      </c>
      <c r="E35" s="26">
        <v>12380664</v>
      </c>
      <c r="F35" s="26">
        <v>12506468</v>
      </c>
      <c r="G35" s="42">
        <v>12615882</v>
      </c>
    </row>
    <row r="36" spans="1:7" ht="15.75" thickBot="1" x14ac:dyDescent="0.3">
      <c r="A36" s="35" t="s">
        <v>88</v>
      </c>
      <c r="B36" s="26">
        <v>7133620</v>
      </c>
      <c r="C36" s="26">
        <v>7231068</v>
      </c>
      <c r="D36" s="26">
        <v>7318647</v>
      </c>
      <c r="E36" s="26">
        <v>7423470</v>
      </c>
      <c r="F36" s="26">
        <v>7503385</v>
      </c>
      <c r="G36" s="43">
        <v>7599756</v>
      </c>
    </row>
    <row r="37" spans="1:7" ht="15.75" thickBot="1" x14ac:dyDescent="0.3">
      <c r="A37" s="36" t="s">
        <v>26</v>
      </c>
      <c r="B37" s="26">
        <v>771058</v>
      </c>
      <c r="C37" s="26">
        <v>766281</v>
      </c>
      <c r="D37" s="26">
        <v>762173</v>
      </c>
      <c r="E37" s="26">
        <v>757621</v>
      </c>
      <c r="F37" s="26">
        <v>753557</v>
      </c>
      <c r="G37" s="42">
        <v>748078</v>
      </c>
    </row>
    <row r="38" spans="1:7" ht="15.75" thickBot="1" x14ac:dyDescent="0.3">
      <c r="A38" s="36" t="s">
        <v>109</v>
      </c>
      <c r="B38" s="26">
        <v>43025</v>
      </c>
      <c r="C38" s="26">
        <v>43373</v>
      </c>
      <c r="D38" s="26">
        <v>43838</v>
      </c>
      <c r="E38" s="26">
        <v>43937</v>
      </c>
      <c r="F38" s="26">
        <v>43997</v>
      </c>
      <c r="G38" s="43">
        <v>43829</v>
      </c>
    </row>
    <row r="39" spans="1:7" ht="15.75" thickBot="1" x14ac:dyDescent="0.3">
      <c r="A39" s="36" t="s">
        <v>51</v>
      </c>
      <c r="B39" s="26">
        <v>3281496</v>
      </c>
      <c r="C39" s="26">
        <v>3270203</v>
      </c>
      <c r="D39" s="26">
        <v>3260267</v>
      </c>
      <c r="E39" s="26">
        <v>3247713</v>
      </c>
      <c r="F39" s="26">
        <v>3234752</v>
      </c>
      <c r="G39" s="42">
        <v>3214657</v>
      </c>
    </row>
    <row r="40" spans="1:7" ht="15.75" thickBot="1" x14ac:dyDescent="0.3">
      <c r="A40" s="36" t="s">
        <v>27</v>
      </c>
      <c r="B40" s="26">
        <v>622430</v>
      </c>
      <c r="C40" s="26">
        <v>618703</v>
      </c>
      <c r="D40" s="26">
        <v>615692</v>
      </c>
      <c r="E40" s="26">
        <v>612522</v>
      </c>
      <c r="F40" s="26">
        <v>606476</v>
      </c>
      <c r="G40" s="43">
        <v>600301</v>
      </c>
    </row>
    <row r="41" spans="1:7" ht="15.75" thickBot="1" x14ac:dyDescent="0.3">
      <c r="A41" s="36" t="s">
        <v>70</v>
      </c>
      <c r="B41" s="26">
        <v>2731176</v>
      </c>
      <c r="C41" s="26">
        <v>2746822</v>
      </c>
      <c r="D41" s="26">
        <v>2762237</v>
      </c>
      <c r="E41" s="26">
        <v>2779555</v>
      </c>
      <c r="F41" s="26">
        <v>2788849</v>
      </c>
      <c r="G41" s="42">
        <v>2793389</v>
      </c>
    </row>
    <row r="42" spans="1:7" ht="15.75" thickBot="1" x14ac:dyDescent="0.3">
      <c r="A42" s="36" t="s">
        <v>71</v>
      </c>
      <c r="B42" s="26">
        <v>1973876</v>
      </c>
      <c r="C42" s="26">
        <v>1978183</v>
      </c>
      <c r="D42" s="26">
        <v>1978466</v>
      </c>
      <c r="E42" s="26">
        <v>1972682</v>
      </c>
      <c r="F42" s="26">
        <v>1960081</v>
      </c>
      <c r="G42" s="43">
        <v>1944225</v>
      </c>
    </row>
    <row r="43" spans="1:7" ht="15.75" thickBot="1" x14ac:dyDescent="0.3">
      <c r="A43" s="36" t="s">
        <v>52</v>
      </c>
      <c r="B43" s="26">
        <v>2008566</v>
      </c>
      <c r="C43" s="26">
        <v>2001110</v>
      </c>
      <c r="D43" s="26">
        <v>1994762</v>
      </c>
      <c r="E43" s="26">
        <v>1989589</v>
      </c>
      <c r="F43" s="26">
        <v>1977720</v>
      </c>
      <c r="G43" s="42">
        <v>1963007</v>
      </c>
    </row>
    <row r="44" spans="1:7" ht="15.75" thickBot="1" x14ac:dyDescent="0.3">
      <c r="A44" s="36" t="s">
        <v>11</v>
      </c>
      <c r="B44" s="26">
        <v>769980</v>
      </c>
      <c r="C44" s="26">
        <v>765231</v>
      </c>
      <c r="D44" s="26">
        <v>759721</v>
      </c>
      <c r="E44" s="26">
        <v>754816</v>
      </c>
      <c r="F44" s="26">
        <v>747247</v>
      </c>
      <c r="G44" s="43">
        <v>739465</v>
      </c>
    </row>
    <row r="45" spans="1:7" ht="15.75" thickBot="1" x14ac:dyDescent="0.3">
      <c r="A45" s="36" t="s">
        <v>53</v>
      </c>
      <c r="B45" s="26">
        <v>1360587</v>
      </c>
      <c r="C45" s="26">
        <v>1355618</v>
      </c>
      <c r="D45" s="26">
        <v>1348703</v>
      </c>
      <c r="E45" s="26">
        <v>1341526</v>
      </c>
      <c r="F45" s="26">
        <v>1331655</v>
      </c>
      <c r="G45" s="42">
        <v>1318122</v>
      </c>
    </row>
    <row r="46" spans="1:7" ht="15.75" thickBot="1" x14ac:dyDescent="0.3">
      <c r="A46" s="36" t="s">
        <v>49</v>
      </c>
      <c r="B46" s="26">
        <v>2636154</v>
      </c>
      <c r="C46" s="26">
        <v>2637032</v>
      </c>
      <c r="D46" s="26">
        <v>2634409</v>
      </c>
      <c r="E46" s="26">
        <v>2632097</v>
      </c>
      <c r="F46" s="26">
        <v>2623122</v>
      </c>
      <c r="G46" s="43">
        <v>2610800</v>
      </c>
    </row>
    <row r="47" spans="1:7" ht="15.75" thickBot="1" x14ac:dyDescent="0.3">
      <c r="A47" s="36" t="s">
        <v>77</v>
      </c>
      <c r="B47" s="26">
        <v>1938516</v>
      </c>
      <c r="C47" s="26">
        <v>1933308</v>
      </c>
      <c r="D47" s="26">
        <v>1929008</v>
      </c>
      <c r="E47" s="26">
        <v>1923116</v>
      </c>
      <c r="F47" s="26">
        <v>1913037</v>
      </c>
      <c r="G47" s="42">
        <v>1902719</v>
      </c>
    </row>
    <row r="48" spans="1:7" ht="15.75" thickBot="1" x14ac:dyDescent="0.3">
      <c r="A48" s="36" t="s">
        <v>28</v>
      </c>
      <c r="B48" s="26">
        <v>656561</v>
      </c>
      <c r="C48" s="26">
        <v>651108</v>
      </c>
      <c r="D48" s="26">
        <v>646374</v>
      </c>
      <c r="E48" s="26">
        <v>642164</v>
      </c>
      <c r="F48" s="26">
        <v>636546</v>
      </c>
      <c r="G48" s="43">
        <v>629651</v>
      </c>
    </row>
    <row r="49" spans="1:7" ht="15.75" thickBot="1" x14ac:dyDescent="0.3">
      <c r="A49" s="36" t="s">
        <v>106</v>
      </c>
      <c r="B49" s="26">
        <v>446406</v>
      </c>
      <c r="C49" s="26">
        <v>449171</v>
      </c>
      <c r="D49" s="26">
        <v>451480</v>
      </c>
      <c r="E49" s="26">
        <v>453366</v>
      </c>
      <c r="F49" s="26">
        <v>453376</v>
      </c>
      <c r="G49" s="42">
        <v>454762</v>
      </c>
    </row>
    <row r="50" spans="1:7" ht="15.75" thickBot="1" x14ac:dyDescent="0.3">
      <c r="A50" s="36" t="s">
        <v>63</v>
      </c>
      <c r="B50" s="26">
        <v>211645</v>
      </c>
      <c r="C50" s="26">
        <v>213703</v>
      </c>
      <c r="D50" s="26">
        <v>215161</v>
      </c>
      <c r="E50" s="26">
        <v>217007</v>
      </c>
      <c r="F50" s="26">
        <v>218063</v>
      </c>
      <c r="G50" s="43">
        <v>218866</v>
      </c>
    </row>
    <row r="51" spans="1:7" ht="15.75" thickBot="1" x14ac:dyDescent="0.3">
      <c r="A51" s="36" t="s">
        <v>43</v>
      </c>
      <c r="B51" s="26">
        <v>4069698</v>
      </c>
      <c r="C51" s="26">
        <v>4071987</v>
      </c>
      <c r="D51" s="26">
        <v>4071064</v>
      </c>
      <c r="E51" s="26">
        <v>4066972</v>
      </c>
      <c r="F51" s="26">
        <v>4063293</v>
      </c>
      <c r="G51" s="42">
        <v>4051005</v>
      </c>
    </row>
    <row r="52" spans="1:7" ht="15.75" thickBot="1" x14ac:dyDescent="0.3">
      <c r="A52" s="36" t="s">
        <v>73</v>
      </c>
      <c r="B52" s="26">
        <v>973860</v>
      </c>
      <c r="C52" s="26">
        <v>978495</v>
      </c>
      <c r="D52" s="26">
        <v>982284</v>
      </c>
      <c r="E52" s="26">
        <v>984134</v>
      </c>
      <c r="F52" s="26">
        <v>984511</v>
      </c>
      <c r="G52" s="43">
        <v>983276</v>
      </c>
    </row>
    <row r="53" spans="1:7" ht="15.75" thickBot="1" x14ac:dyDescent="0.3">
      <c r="A53" s="36" t="s">
        <v>36</v>
      </c>
      <c r="B53" s="26">
        <v>2963918</v>
      </c>
      <c r="C53" s="26">
        <v>2990371</v>
      </c>
      <c r="D53" s="26">
        <v>3015660</v>
      </c>
      <c r="E53" s="26">
        <v>3041900</v>
      </c>
      <c r="F53" s="26">
        <v>3063885</v>
      </c>
      <c r="G53" s="42">
        <v>3085738</v>
      </c>
    </row>
    <row r="54" spans="1:7" ht="15.75" thickBot="1" x14ac:dyDescent="0.3">
      <c r="A54" s="35" t="s">
        <v>105</v>
      </c>
      <c r="B54" s="26">
        <v>453010</v>
      </c>
      <c r="C54" s="26">
        <v>463893</v>
      </c>
      <c r="D54" s="26">
        <v>472776</v>
      </c>
      <c r="E54" s="26">
        <v>480474</v>
      </c>
      <c r="F54" s="26">
        <v>488043</v>
      </c>
      <c r="G54" s="43">
        <v>497393</v>
      </c>
    </row>
    <row r="55" spans="1:7" ht="15.75" thickBot="1" x14ac:dyDescent="0.3">
      <c r="A55" s="36" t="s">
        <v>30</v>
      </c>
      <c r="B55" s="26">
        <v>282021</v>
      </c>
      <c r="C55" s="26">
        <v>280564</v>
      </c>
      <c r="D55" s="26">
        <v>278733</v>
      </c>
      <c r="E55" s="26">
        <v>277803</v>
      </c>
      <c r="F55" s="26">
        <v>275413</v>
      </c>
      <c r="G55" s="42">
        <v>272647</v>
      </c>
    </row>
    <row r="56" spans="1:7" ht="15.75" thickBot="1" x14ac:dyDescent="0.3">
      <c r="A56" s="36" t="s">
        <v>18</v>
      </c>
      <c r="B56" s="26">
        <v>634402</v>
      </c>
      <c r="C56" s="26">
        <v>632533</v>
      </c>
      <c r="D56" s="26">
        <v>629875</v>
      </c>
      <c r="E56" s="26">
        <v>627083</v>
      </c>
      <c r="F56" s="26">
        <v>622484</v>
      </c>
      <c r="G56" s="43">
        <v>618056</v>
      </c>
    </row>
    <row r="57" spans="1:7" ht="15.75" thickBot="1" x14ac:dyDescent="0.3">
      <c r="A57" s="36" t="s">
        <v>19</v>
      </c>
      <c r="B57" s="26">
        <v>872057</v>
      </c>
      <c r="C57" s="26">
        <v>864424</v>
      </c>
      <c r="D57" s="26">
        <v>856831</v>
      </c>
      <c r="E57" s="26">
        <v>850554</v>
      </c>
      <c r="F57" s="26">
        <v>840873</v>
      </c>
      <c r="G57" s="42">
        <v>830138</v>
      </c>
    </row>
    <row r="58" spans="1:7" ht="15.75" thickBot="1" x14ac:dyDescent="0.3">
      <c r="A58" s="35" t="s">
        <v>96</v>
      </c>
      <c r="B58" s="26">
        <v>1958504</v>
      </c>
      <c r="C58" s="26">
        <v>1895915</v>
      </c>
      <c r="D58" s="26">
        <v>1907106</v>
      </c>
      <c r="E58" s="26">
        <v>1912168</v>
      </c>
      <c r="F58" s="26">
        <v>1913731</v>
      </c>
      <c r="G58" s="43">
        <v>1911816</v>
      </c>
    </row>
    <row r="59" spans="1:7" ht="15.75" thickBot="1" x14ac:dyDescent="0.3">
      <c r="A59" s="36" t="s">
        <v>44</v>
      </c>
      <c r="B59" s="26">
        <v>688686</v>
      </c>
      <c r="C59" s="26">
        <v>687435</v>
      </c>
      <c r="D59" s="26">
        <v>685865</v>
      </c>
      <c r="E59" s="26">
        <v>684684</v>
      </c>
      <c r="F59" s="26">
        <v>682333</v>
      </c>
      <c r="G59" s="42">
        <v>680397</v>
      </c>
    </row>
    <row r="60" spans="1:7" ht="15.75" thickBot="1" x14ac:dyDescent="0.3">
      <c r="A60" s="36" t="s">
        <v>45</v>
      </c>
      <c r="B60" s="26">
        <v>812156</v>
      </c>
      <c r="C60" s="26">
        <v>808888</v>
      </c>
      <c r="D60" s="26">
        <v>807453</v>
      </c>
      <c r="E60" s="26">
        <v>808541</v>
      </c>
      <c r="F60" s="26">
        <v>805056</v>
      </c>
      <c r="G60" s="43">
        <v>795502</v>
      </c>
    </row>
    <row r="61" spans="1:7" ht="15.75" thickBot="1" x14ac:dyDescent="0.3">
      <c r="A61" s="36" t="s">
        <v>75</v>
      </c>
      <c r="B61" s="26">
        <v>954803</v>
      </c>
      <c r="C61" s="26">
        <v>956896</v>
      </c>
      <c r="D61" s="26">
        <v>959689</v>
      </c>
      <c r="E61" s="26">
        <v>962835</v>
      </c>
      <c r="F61" s="26">
        <v>964330</v>
      </c>
      <c r="G61" s="42">
        <v>966997</v>
      </c>
    </row>
    <row r="62" spans="1:7" ht="30.75" thickBot="1" x14ac:dyDescent="0.3">
      <c r="A62" s="36" t="s">
        <v>103</v>
      </c>
      <c r="B62" s="26">
        <v>703977</v>
      </c>
      <c r="C62" s="26">
        <v>705270</v>
      </c>
      <c r="D62" s="26">
        <v>703745</v>
      </c>
      <c r="E62" s="26">
        <v>703262</v>
      </c>
      <c r="F62" s="26">
        <v>701765</v>
      </c>
      <c r="G62" s="43">
        <v>699312</v>
      </c>
    </row>
    <row r="63" spans="1:7" ht="15.75" thickBot="1" x14ac:dyDescent="0.3">
      <c r="A63" s="36" t="s">
        <v>91</v>
      </c>
      <c r="B63" s="26">
        <v>3838230</v>
      </c>
      <c r="C63" s="26">
        <v>3855037</v>
      </c>
      <c r="D63" s="26">
        <v>3868730</v>
      </c>
      <c r="E63" s="26">
        <v>3885253</v>
      </c>
      <c r="F63" s="26">
        <v>3894284</v>
      </c>
      <c r="G63" s="42">
        <v>3898700</v>
      </c>
    </row>
    <row r="64" spans="1:7" ht="15.75" thickBot="1" x14ac:dyDescent="0.3">
      <c r="A64" s="36" t="s">
        <v>64</v>
      </c>
      <c r="B64" s="26">
        <v>311761</v>
      </c>
      <c r="C64" s="26">
        <v>313777</v>
      </c>
      <c r="D64" s="26">
        <v>315637</v>
      </c>
      <c r="E64" s="26">
        <v>318550</v>
      </c>
      <c r="F64" s="26">
        <v>321722</v>
      </c>
      <c r="G64" s="43">
        <v>324420</v>
      </c>
    </row>
    <row r="65" spans="1:7" ht="15.75" thickBot="1" x14ac:dyDescent="0.3">
      <c r="A65" s="36" t="s">
        <v>65</v>
      </c>
      <c r="B65" s="26">
        <v>534079</v>
      </c>
      <c r="C65" s="26">
        <v>535796</v>
      </c>
      <c r="D65" s="26">
        <v>536781</v>
      </c>
      <c r="E65" s="26">
        <v>537668</v>
      </c>
      <c r="F65" s="26">
        <v>537513</v>
      </c>
      <c r="G65" s="42">
        <v>536167</v>
      </c>
    </row>
    <row r="66" spans="1:7" ht="15.75" thickBot="1" x14ac:dyDescent="0.3">
      <c r="A66" s="36" t="s">
        <v>35</v>
      </c>
      <c r="B66" s="26">
        <v>4245532</v>
      </c>
      <c r="C66" s="26">
        <v>4242080</v>
      </c>
      <c r="D66" s="26">
        <v>4236000</v>
      </c>
      <c r="E66" s="26">
        <v>4231355</v>
      </c>
      <c r="F66" s="26">
        <v>4220452</v>
      </c>
      <c r="G66" s="43">
        <v>4202337</v>
      </c>
    </row>
    <row r="67" spans="1:7" ht="15.75" thickBot="1" x14ac:dyDescent="0.3">
      <c r="A67" s="36" t="s">
        <v>12</v>
      </c>
      <c r="B67" s="26">
        <v>1140844</v>
      </c>
      <c r="C67" s="26">
        <v>1135438</v>
      </c>
      <c r="D67" s="26">
        <v>1130103</v>
      </c>
      <c r="E67" s="26">
        <v>1126739</v>
      </c>
      <c r="F67" s="26">
        <v>1121474</v>
      </c>
      <c r="G67" s="42">
        <v>1114149</v>
      </c>
    </row>
    <row r="68" spans="1:7" ht="15.75" thickBot="1" x14ac:dyDescent="0.3">
      <c r="A68" s="36" t="s">
        <v>54</v>
      </c>
      <c r="B68" s="26">
        <v>3211187</v>
      </c>
      <c r="C68" s="26">
        <v>3212676</v>
      </c>
      <c r="D68" s="26">
        <v>3205975</v>
      </c>
      <c r="E68" s="26">
        <v>3203679</v>
      </c>
      <c r="F68" s="26">
        <v>3193514</v>
      </c>
      <c r="G68" s="43">
        <v>3183038</v>
      </c>
    </row>
    <row r="69" spans="1:7" ht="15.75" thickBot="1" x14ac:dyDescent="0.3">
      <c r="A69" s="36" t="s">
        <v>90</v>
      </c>
      <c r="B69" s="26">
        <v>5131942</v>
      </c>
      <c r="C69" s="26">
        <v>5191690</v>
      </c>
      <c r="D69" s="26">
        <v>5225690</v>
      </c>
      <c r="E69" s="26">
        <v>5281579</v>
      </c>
      <c r="F69" s="26">
        <v>5351935</v>
      </c>
      <c r="G69" s="42">
        <v>5383968</v>
      </c>
    </row>
    <row r="70" spans="1:7" ht="15.75" thickBot="1" x14ac:dyDescent="0.3">
      <c r="A70" s="36" t="s">
        <v>55</v>
      </c>
      <c r="B70" s="26">
        <v>2496552</v>
      </c>
      <c r="C70" s="26">
        <v>2493024</v>
      </c>
      <c r="D70" s="26">
        <v>2487529</v>
      </c>
      <c r="E70" s="26">
        <v>2479260</v>
      </c>
      <c r="F70" s="26">
        <v>2462950</v>
      </c>
      <c r="G70" s="43">
        <v>2440729</v>
      </c>
    </row>
    <row r="71" spans="1:7" ht="15.75" thickBot="1" x14ac:dyDescent="0.3">
      <c r="A71" s="36" t="s">
        <v>81</v>
      </c>
      <c r="B71" s="26">
        <v>491027</v>
      </c>
      <c r="C71" s="26">
        <v>488391</v>
      </c>
      <c r="D71" s="26">
        <v>487293</v>
      </c>
      <c r="E71" s="26">
        <v>487344</v>
      </c>
      <c r="F71" s="26">
        <v>490181</v>
      </c>
      <c r="G71" s="42">
        <v>489638</v>
      </c>
    </row>
    <row r="72" spans="1:7" ht="15.75" thickBot="1" x14ac:dyDescent="0.3">
      <c r="A72" s="36" t="s">
        <v>58</v>
      </c>
      <c r="B72" s="26">
        <v>4320677</v>
      </c>
      <c r="C72" s="26">
        <v>4327472</v>
      </c>
      <c r="D72" s="26">
        <v>4330006</v>
      </c>
      <c r="E72" s="26">
        <v>4329341</v>
      </c>
      <c r="F72" s="26">
        <v>4325256</v>
      </c>
      <c r="G72" s="43">
        <v>4315702</v>
      </c>
    </row>
    <row r="73" spans="1:7" ht="15.75" thickBot="1" x14ac:dyDescent="0.3">
      <c r="A73" s="35" t="s">
        <v>107</v>
      </c>
      <c r="B73" s="26">
        <v>383907</v>
      </c>
      <c r="C73" s="26">
        <v>398973</v>
      </c>
      <c r="D73" s="26">
        <v>416263</v>
      </c>
      <c r="E73" s="26">
        <v>428753</v>
      </c>
      <c r="F73" s="26">
        <v>436670</v>
      </c>
      <c r="G73" s="42">
        <v>443211</v>
      </c>
    </row>
    <row r="74" spans="1:7" ht="15.75" thickBot="1" x14ac:dyDescent="0.3">
      <c r="A74" s="36" t="s">
        <v>13</v>
      </c>
      <c r="B74" s="26">
        <v>967896</v>
      </c>
      <c r="C74" s="26">
        <v>964791</v>
      </c>
      <c r="D74" s="26">
        <v>958630</v>
      </c>
      <c r="E74" s="26">
        <v>953201</v>
      </c>
      <c r="F74" s="26">
        <v>949348</v>
      </c>
      <c r="G74" s="43">
        <v>942363</v>
      </c>
    </row>
    <row r="75" spans="1:7" ht="15.75" thickBot="1" x14ac:dyDescent="0.3">
      <c r="A75" s="35" t="s">
        <v>94</v>
      </c>
      <c r="B75" s="26">
        <v>2794508</v>
      </c>
      <c r="C75" s="26">
        <v>2799473</v>
      </c>
      <c r="D75" s="26">
        <v>2801597</v>
      </c>
      <c r="E75" s="26">
        <v>2804383</v>
      </c>
      <c r="F75" s="26">
        <v>2800674</v>
      </c>
      <c r="G75" s="42">
        <v>2795103</v>
      </c>
    </row>
    <row r="76" spans="1:7" ht="15.75" thickBot="1" x14ac:dyDescent="0.3">
      <c r="A76" s="36" t="s">
        <v>14</v>
      </c>
      <c r="B76" s="26">
        <v>1068934</v>
      </c>
      <c r="C76" s="26">
        <v>1062421</v>
      </c>
      <c r="D76" s="26">
        <v>1050295</v>
      </c>
      <c r="E76" s="26">
        <v>1040327</v>
      </c>
      <c r="F76" s="26">
        <v>1033552</v>
      </c>
      <c r="G76" s="43">
        <v>1015981</v>
      </c>
    </row>
    <row r="77" spans="1:7" ht="15.75" thickBot="1" x14ac:dyDescent="0.3">
      <c r="A77" s="36" t="s">
        <v>15</v>
      </c>
      <c r="B77" s="26">
        <v>1325249</v>
      </c>
      <c r="C77" s="26">
        <v>1315071</v>
      </c>
      <c r="D77" s="26">
        <v>1304744</v>
      </c>
      <c r="E77" s="26">
        <v>1296799</v>
      </c>
      <c r="F77" s="26">
        <v>1283873</v>
      </c>
      <c r="G77" s="42">
        <v>1269650</v>
      </c>
    </row>
    <row r="78" spans="1:7" ht="15.75" thickBot="1" x14ac:dyDescent="0.3">
      <c r="A78" s="36" t="s">
        <v>72</v>
      </c>
      <c r="B78" s="26">
        <v>1070128</v>
      </c>
      <c r="C78" s="26">
        <v>1074453</v>
      </c>
      <c r="D78" s="26">
        <v>1076762</v>
      </c>
      <c r="E78" s="26">
        <v>1078891</v>
      </c>
      <c r="F78" s="26">
        <v>1078280</v>
      </c>
      <c r="G78" s="43">
        <v>1077442</v>
      </c>
    </row>
    <row r="79" spans="1:7" ht="15.75" thickBot="1" x14ac:dyDescent="0.3">
      <c r="A79" s="36" t="s">
        <v>16</v>
      </c>
      <c r="B79" s="26">
        <v>1521497</v>
      </c>
      <c r="C79" s="26">
        <v>1513570</v>
      </c>
      <c r="D79" s="26">
        <v>1506446</v>
      </c>
      <c r="E79" s="26">
        <v>1499417</v>
      </c>
      <c r="F79" s="26">
        <v>1491855</v>
      </c>
      <c r="G79" s="42">
        <v>1478814</v>
      </c>
    </row>
    <row r="80" spans="1:7" ht="15.75" thickBot="1" x14ac:dyDescent="0.3">
      <c r="A80" s="35" t="s">
        <v>92</v>
      </c>
      <c r="B80" s="26">
        <v>3546345</v>
      </c>
      <c r="C80" s="26">
        <v>3581293</v>
      </c>
      <c r="D80" s="26">
        <v>3615485</v>
      </c>
      <c r="E80" s="26">
        <v>3660030</v>
      </c>
      <c r="F80" s="26">
        <v>3692400</v>
      </c>
      <c r="G80" s="43">
        <v>3723984</v>
      </c>
    </row>
    <row r="81" spans="1:7" ht="15.75" thickBot="1" x14ac:dyDescent="0.3">
      <c r="A81" s="36" t="s">
        <v>47</v>
      </c>
      <c r="B81" s="26">
        <v>1517050</v>
      </c>
      <c r="C81" s="26">
        <v>1517472</v>
      </c>
      <c r="D81" s="26">
        <v>1517164</v>
      </c>
      <c r="E81" s="26">
        <v>1516826</v>
      </c>
      <c r="F81" s="26">
        <v>1513044</v>
      </c>
      <c r="G81" s="42">
        <v>1507390</v>
      </c>
    </row>
    <row r="82" spans="1:7" ht="15.75" thickBot="1" x14ac:dyDescent="0.3">
      <c r="A82" s="36" t="s">
        <v>56</v>
      </c>
      <c r="B82" s="26">
        <v>1267561</v>
      </c>
      <c r="C82" s="26">
        <v>1262549</v>
      </c>
      <c r="D82" s="26">
        <v>1257621</v>
      </c>
      <c r="E82" s="26">
        <v>1252887</v>
      </c>
      <c r="F82" s="26">
        <v>1246618</v>
      </c>
      <c r="G82" s="43">
        <v>1238424</v>
      </c>
    </row>
    <row r="83" spans="1:7" ht="15.75" thickBot="1" x14ac:dyDescent="0.3">
      <c r="A83" s="35" t="s">
        <v>99</v>
      </c>
      <c r="B83" s="26">
        <v>1339912</v>
      </c>
      <c r="C83" s="26">
        <v>1338305</v>
      </c>
      <c r="D83" s="26">
        <v>1334552</v>
      </c>
      <c r="E83" s="26">
        <v>1333294</v>
      </c>
      <c r="F83" s="26">
        <v>1328302</v>
      </c>
      <c r="G83" s="42">
        <v>1321496</v>
      </c>
    </row>
    <row r="84" spans="1:7" ht="30.75" thickBot="1" x14ac:dyDescent="0.3">
      <c r="A84" s="36" t="s">
        <v>97</v>
      </c>
      <c r="B84" s="26">
        <v>1597248</v>
      </c>
      <c r="C84" s="26">
        <v>1612076</v>
      </c>
      <c r="D84" s="26">
        <v>1626755</v>
      </c>
      <c r="E84" s="26">
        <v>1646078</v>
      </c>
      <c r="F84" s="26">
        <v>1655074</v>
      </c>
      <c r="G84" s="43">
        <v>1663798</v>
      </c>
    </row>
    <row r="85" spans="1:7" ht="15.75" thickBot="1" x14ac:dyDescent="0.3">
      <c r="A85" s="36" t="s">
        <v>62</v>
      </c>
      <c r="B85" s="26">
        <v>3490053</v>
      </c>
      <c r="C85" s="26">
        <v>3497274</v>
      </c>
      <c r="D85" s="26">
        <v>3500716</v>
      </c>
      <c r="E85" s="26">
        <v>3502323</v>
      </c>
      <c r="F85" s="26">
        <v>3493036</v>
      </c>
      <c r="G85" s="42">
        <v>3475727</v>
      </c>
    </row>
    <row r="86" spans="1:7" ht="15.75" thickBot="1" x14ac:dyDescent="0.3">
      <c r="A86" s="35" t="s">
        <v>98</v>
      </c>
      <c r="B86" s="26">
        <v>1346438</v>
      </c>
      <c r="C86" s="26">
        <v>1370268</v>
      </c>
      <c r="D86" s="26">
        <v>1394172</v>
      </c>
      <c r="E86" s="26">
        <v>1414865</v>
      </c>
      <c r="F86" s="26">
        <v>1436981</v>
      </c>
      <c r="G86" s="43">
        <v>1456951</v>
      </c>
    </row>
    <row r="87" spans="1:7" ht="15.75" thickBot="1" x14ac:dyDescent="0.3">
      <c r="A87" s="36" t="s">
        <v>100</v>
      </c>
      <c r="B87" s="26">
        <v>1239984</v>
      </c>
      <c r="C87" s="26">
        <v>1238071</v>
      </c>
      <c r="D87" s="26">
        <v>1236628</v>
      </c>
      <c r="E87" s="26">
        <v>1235863</v>
      </c>
      <c r="F87" s="26">
        <v>1231117</v>
      </c>
      <c r="G87" s="42">
        <v>1223395</v>
      </c>
    </row>
    <row r="88" spans="1:7" ht="15.75" thickBot="1" x14ac:dyDescent="0.3">
      <c r="A88" s="36" t="s">
        <v>83</v>
      </c>
      <c r="B88" s="26">
        <v>50555</v>
      </c>
      <c r="C88" s="26">
        <v>50540</v>
      </c>
      <c r="D88" s="26">
        <v>50157</v>
      </c>
      <c r="E88" s="26">
        <v>49822</v>
      </c>
      <c r="F88" s="26">
        <v>49348</v>
      </c>
      <c r="G88" s="43">
        <v>49663</v>
      </c>
    </row>
    <row r="89" spans="1:7" ht="30.75" thickBot="1" x14ac:dyDescent="0.3">
      <c r="A89" s="36" t="s">
        <v>104</v>
      </c>
      <c r="B89" s="26">
        <v>539671</v>
      </c>
      <c r="C89" s="26">
        <v>539985</v>
      </c>
      <c r="D89" s="26">
        <v>534104</v>
      </c>
      <c r="E89" s="26">
        <v>536049</v>
      </c>
      <c r="F89" s="26">
        <v>538547</v>
      </c>
      <c r="G89" s="42">
        <v>541479</v>
      </c>
    </row>
    <row r="90" spans="1:7" ht="15.75" thickBot="1" x14ac:dyDescent="0.3">
      <c r="A90" s="36" t="s">
        <v>17</v>
      </c>
      <c r="B90" s="26">
        <v>1271766</v>
      </c>
      <c r="C90" s="26">
        <v>1271629</v>
      </c>
      <c r="D90" s="26">
        <v>1271912</v>
      </c>
      <c r="E90" s="26">
        <v>1270736</v>
      </c>
      <c r="F90" s="26">
        <v>1265684</v>
      </c>
      <c r="G90" s="43">
        <v>1259612</v>
      </c>
    </row>
    <row r="91" spans="1:7" x14ac:dyDescent="0.25">
      <c r="A91" s="21"/>
      <c r="B91" s="21"/>
      <c r="C91" s="21"/>
      <c r="D91" s="21"/>
      <c r="E91" s="21"/>
      <c r="F91" s="21"/>
    </row>
    <row r="92" spans="1:7" x14ac:dyDescent="0.25">
      <c r="A92" s="21"/>
      <c r="B92" s="21"/>
      <c r="C92" s="21"/>
      <c r="D92" s="21"/>
      <c r="E92" s="21"/>
      <c r="F92" s="21"/>
    </row>
    <row r="93" spans="1:7" x14ac:dyDescent="0.25">
      <c r="A93" s="21"/>
      <c r="B93" s="21"/>
      <c r="C93" s="21"/>
      <c r="D93" s="21"/>
      <c r="E93" s="21"/>
      <c r="F93" s="21"/>
    </row>
    <row r="94" spans="1:7" x14ac:dyDescent="0.25">
      <c r="A94" s="23"/>
      <c r="B94" s="23"/>
    </row>
    <row r="95" spans="1:7" x14ac:dyDescent="0.25">
      <c r="A95" s="23"/>
      <c r="B95" s="23"/>
    </row>
    <row r="96" spans="1:7" x14ac:dyDescent="0.25">
      <c r="A96" s="23"/>
      <c r="B96" s="23"/>
    </row>
    <row r="97" spans="1:2" x14ac:dyDescent="0.25">
      <c r="A97" s="23"/>
      <c r="B97" s="23"/>
    </row>
    <row r="98" spans="1:2" x14ac:dyDescent="0.25">
      <c r="A98" s="23"/>
      <c r="B98" s="23"/>
    </row>
    <row r="99" spans="1:2" x14ac:dyDescent="0.25">
      <c r="A99" s="23"/>
      <c r="B99" s="23"/>
    </row>
    <row r="100" spans="1:2" x14ac:dyDescent="0.25">
      <c r="A100" s="23"/>
      <c r="B100" s="23"/>
    </row>
    <row r="101" spans="1:2" x14ac:dyDescent="0.25">
      <c r="A101" s="23"/>
      <c r="B101" s="23"/>
    </row>
    <row r="102" spans="1:2" x14ac:dyDescent="0.25">
      <c r="A102" s="23"/>
      <c r="B102" s="23"/>
    </row>
    <row r="103" spans="1:2" x14ac:dyDescent="0.25">
      <c r="A103" s="23"/>
      <c r="B103" s="23"/>
    </row>
    <row r="104" spans="1:2" x14ac:dyDescent="0.25">
      <c r="A104" s="23"/>
      <c r="B104" s="23"/>
    </row>
    <row r="105" spans="1:2" x14ac:dyDescent="0.25">
      <c r="A105" s="23"/>
      <c r="B105" s="23"/>
    </row>
    <row r="106" spans="1:2" x14ac:dyDescent="0.25">
      <c r="A106" s="23"/>
      <c r="B106" s="23"/>
    </row>
    <row r="107" spans="1:2" x14ac:dyDescent="0.25">
      <c r="A107" s="23"/>
      <c r="B107" s="23"/>
    </row>
    <row r="108" spans="1:2" x14ac:dyDescent="0.25">
      <c r="A108" s="23"/>
      <c r="B108" s="23"/>
    </row>
    <row r="109" spans="1:2" x14ac:dyDescent="0.25">
      <c r="A109" s="23"/>
      <c r="B109" s="23"/>
    </row>
    <row r="110" spans="1:2" x14ac:dyDescent="0.25">
      <c r="A110" s="23"/>
      <c r="B110" s="23"/>
    </row>
    <row r="111" spans="1:2" x14ac:dyDescent="0.25">
      <c r="A111" s="23"/>
      <c r="B111" s="23"/>
    </row>
    <row r="112" spans="1:2" x14ac:dyDescent="0.25">
      <c r="A112" s="23"/>
      <c r="B112" s="23"/>
    </row>
    <row r="113" spans="1:2" x14ac:dyDescent="0.25">
      <c r="A113" s="23"/>
      <c r="B113" s="23"/>
    </row>
    <row r="114" spans="1:2" x14ac:dyDescent="0.25">
      <c r="A114" s="23"/>
      <c r="B114" s="23"/>
    </row>
    <row r="115" spans="1:2" x14ac:dyDescent="0.25">
      <c r="A115" s="23"/>
      <c r="B115" s="23"/>
    </row>
    <row r="116" spans="1:2" x14ac:dyDescent="0.25">
      <c r="A116" s="23"/>
      <c r="B116" s="23"/>
    </row>
    <row r="117" spans="1:2" x14ac:dyDescent="0.25">
      <c r="A117" s="23"/>
      <c r="B117" s="23"/>
    </row>
    <row r="118" spans="1:2" x14ac:dyDescent="0.25">
      <c r="A118" s="23"/>
      <c r="B118" s="23"/>
    </row>
    <row r="119" spans="1:2" x14ac:dyDescent="0.25">
      <c r="A119" s="23"/>
      <c r="B119" s="23"/>
    </row>
    <row r="120" spans="1:2" x14ac:dyDescent="0.25">
      <c r="A120" s="23"/>
      <c r="B120" s="23"/>
    </row>
    <row r="121" spans="1:2" x14ac:dyDescent="0.25">
      <c r="A121" s="23"/>
      <c r="B121" s="23"/>
    </row>
    <row r="122" spans="1:2" x14ac:dyDescent="0.25">
      <c r="A122" s="23"/>
      <c r="B122" s="23"/>
    </row>
    <row r="123" spans="1:2" x14ac:dyDescent="0.25">
      <c r="A123" s="23"/>
      <c r="B123" s="23"/>
    </row>
    <row r="124" spans="1:2" x14ac:dyDescent="0.25">
      <c r="A124" s="23"/>
      <c r="B124" s="23"/>
    </row>
    <row r="125" spans="1:2" x14ac:dyDescent="0.25">
      <c r="A125" s="23"/>
      <c r="B125" s="23"/>
    </row>
    <row r="126" spans="1:2" x14ac:dyDescent="0.25">
      <c r="A126" s="23"/>
      <c r="B126" s="23"/>
    </row>
    <row r="127" spans="1:2" x14ac:dyDescent="0.25">
      <c r="A127" s="23"/>
      <c r="B127" s="23"/>
    </row>
    <row r="128" spans="1:2" x14ac:dyDescent="0.25">
      <c r="A128" s="23"/>
      <c r="B128" s="23"/>
    </row>
    <row r="129" spans="1:2" x14ac:dyDescent="0.25">
      <c r="A129" s="23"/>
      <c r="B129" s="23"/>
    </row>
    <row r="130" spans="1:2" x14ac:dyDescent="0.25">
      <c r="A130" s="23"/>
      <c r="B130" s="23"/>
    </row>
    <row r="131" spans="1:2" x14ac:dyDescent="0.25">
      <c r="A131" s="23"/>
      <c r="B131" s="23"/>
    </row>
    <row r="132" spans="1:2" x14ac:dyDescent="0.25">
      <c r="A132" s="23"/>
      <c r="B132" s="23"/>
    </row>
    <row r="133" spans="1:2" x14ac:dyDescent="0.25">
      <c r="A133" s="23"/>
      <c r="B133" s="23"/>
    </row>
    <row r="134" spans="1:2" x14ac:dyDescent="0.25">
      <c r="A134" s="23"/>
      <c r="B134" s="23"/>
    </row>
    <row r="135" spans="1:2" x14ac:dyDescent="0.25">
      <c r="A135" s="23"/>
      <c r="B135" s="23"/>
    </row>
    <row r="136" spans="1:2" x14ac:dyDescent="0.25">
      <c r="A136" s="23"/>
      <c r="B136" s="23"/>
    </row>
    <row r="137" spans="1:2" ht="32.25" customHeight="1" x14ac:dyDescent="0.25">
      <c r="A137" s="23"/>
      <c r="B137" s="23"/>
    </row>
    <row r="138" spans="1:2" x14ac:dyDescent="0.25">
      <c r="A138" s="23"/>
      <c r="B138" s="23"/>
    </row>
    <row r="139" spans="1:2" x14ac:dyDescent="0.25">
      <c r="A139" s="23"/>
      <c r="B139" s="23"/>
    </row>
    <row r="140" spans="1:2" x14ac:dyDescent="0.25">
      <c r="A140" s="23"/>
      <c r="B140" s="23"/>
    </row>
    <row r="141" spans="1:2" x14ac:dyDescent="0.25">
      <c r="A141" s="23"/>
      <c r="B141" s="23"/>
    </row>
    <row r="142" spans="1:2" x14ac:dyDescent="0.25">
      <c r="A142" s="23"/>
      <c r="B142" s="23"/>
    </row>
    <row r="143" spans="1:2" x14ac:dyDescent="0.25">
      <c r="A143" s="23"/>
      <c r="B143" s="23"/>
    </row>
    <row r="144" spans="1:2" x14ac:dyDescent="0.25">
      <c r="A144" s="23"/>
      <c r="B144" s="23"/>
    </row>
    <row r="145" spans="1:2" x14ac:dyDescent="0.25">
      <c r="A145" s="23"/>
      <c r="B145" s="23"/>
    </row>
    <row r="146" spans="1:2" x14ac:dyDescent="0.25">
      <c r="A146" s="23"/>
      <c r="B146" s="23"/>
    </row>
    <row r="147" spans="1:2" x14ac:dyDescent="0.25">
      <c r="A147" s="23"/>
      <c r="B147" s="23"/>
    </row>
    <row r="148" spans="1:2" x14ac:dyDescent="0.25">
      <c r="A148" s="23"/>
      <c r="B148" s="23"/>
    </row>
    <row r="149" spans="1:2" x14ac:dyDescent="0.25">
      <c r="A149" s="23"/>
      <c r="B149" s="23"/>
    </row>
    <row r="150" spans="1:2" x14ac:dyDescent="0.25">
      <c r="A150" s="23"/>
      <c r="B150" s="23"/>
    </row>
    <row r="151" spans="1:2" x14ac:dyDescent="0.25">
      <c r="A151" s="23"/>
      <c r="B151" s="23"/>
    </row>
    <row r="152" spans="1:2" x14ac:dyDescent="0.25">
      <c r="A152" s="23"/>
      <c r="B152" s="23"/>
    </row>
    <row r="153" spans="1:2" x14ac:dyDescent="0.25">
      <c r="A153" s="23"/>
      <c r="B153" s="23"/>
    </row>
    <row r="154" spans="1:2" x14ac:dyDescent="0.25">
      <c r="A154" s="23"/>
      <c r="B154" s="23"/>
    </row>
    <row r="155" spans="1:2" x14ac:dyDescent="0.25">
      <c r="A155" s="23"/>
      <c r="B155" s="23"/>
    </row>
    <row r="156" spans="1:2" x14ac:dyDescent="0.25">
      <c r="A156" s="23"/>
      <c r="B156" s="23"/>
    </row>
    <row r="157" spans="1:2" x14ac:dyDescent="0.25">
      <c r="A157" s="23"/>
      <c r="B157" s="23"/>
    </row>
    <row r="158" spans="1:2" x14ac:dyDescent="0.25">
      <c r="A158" s="23"/>
      <c r="B158" s="23"/>
    </row>
    <row r="159" spans="1:2" x14ac:dyDescent="0.25">
      <c r="A159" s="23"/>
      <c r="B159" s="23"/>
    </row>
    <row r="160" spans="1:2" x14ac:dyDescent="0.25">
      <c r="A160" s="23"/>
      <c r="B160" s="23"/>
    </row>
    <row r="161" spans="1:2" x14ac:dyDescent="0.25">
      <c r="A161" s="23"/>
      <c r="B161" s="23"/>
    </row>
    <row r="162" spans="1:2" x14ac:dyDescent="0.25">
      <c r="A162" s="23"/>
      <c r="B162" s="23"/>
    </row>
    <row r="163" spans="1:2" x14ac:dyDescent="0.25">
      <c r="A163" s="23"/>
      <c r="B163" s="23"/>
    </row>
    <row r="164" spans="1:2" x14ac:dyDescent="0.25">
      <c r="A164" s="23"/>
      <c r="B164" s="23"/>
    </row>
    <row r="165" spans="1:2" x14ac:dyDescent="0.25">
      <c r="A165" s="23"/>
      <c r="B165" s="23"/>
    </row>
    <row r="166" spans="1:2" x14ac:dyDescent="0.25">
      <c r="A166" s="23"/>
      <c r="B166" s="23"/>
    </row>
    <row r="167" spans="1:2" x14ac:dyDescent="0.25">
      <c r="A167" s="23"/>
      <c r="B167" s="23"/>
    </row>
    <row r="168" spans="1:2" x14ac:dyDescent="0.25">
      <c r="A168" s="23"/>
      <c r="B168" s="23"/>
    </row>
    <row r="169" spans="1:2" x14ac:dyDescent="0.25">
      <c r="A169" s="23"/>
      <c r="B169" s="23"/>
    </row>
    <row r="170" spans="1:2" x14ac:dyDescent="0.25">
      <c r="A170" s="23"/>
      <c r="B170" s="23"/>
    </row>
    <row r="171" spans="1:2" x14ac:dyDescent="0.25">
      <c r="A171" s="23"/>
      <c r="B171" s="23"/>
    </row>
    <row r="172" spans="1:2" x14ac:dyDescent="0.25">
      <c r="A172" s="23"/>
      <c r="B172" s="23"/>
    </row>
    <row r="173" spans="1:2" x14ac:dyDescent="0.25">
      <c r="A173" s="23"/>
      <c r="B173" s="23"/>
    </row>
    <row r="174" spans="1:2" x14ac:dyDescent="0.25">
      <c r="A174" s="23"/>
      <c r="B174" s="23"/>
    </row>
    <row r="175" spans="1:2" x14ac:dyDescent="0.25">
      <c r="A175" s="23"/>
      <c r="B175" s="23"/>
    </row>
    <row r="176" spans="1:2" x14ac:dyDescent="0.25">
      <c r="A176" s="23"/>
      <c r="B176" s="23"/>
    </row>
    <row r="177" spans="1:5" x14ac:dyDescent="0.25">
      <c r="A177" s="23"/>
      <c r="B177" s="23"/>
    </row>
    <row r="178" spans="1:5" x14ac:dyDescent="0.25">
      <c r="A178" s="23"/>
      <c r="B178" s="23"/>
    </row>
    <row r="179" spans="1:5" x14ac:dyDescent="0.25">
      <c r="A179" s="23"/>
      <c r="B179" s="23"/>
    </row>
    <row r="180" spans="1:5" x14ac:dyDescent="0.25">
      <c r="A180" s="23"/>
      <c r="B180" s="23"/>
    </row>
    <row r="181" spans="1:5" x14ac:dyDescent="0.25">
      <c r="B181" s="23"/>
      <c r="C181" s="23"/>
      <c r="D181" s="23"/>
      <c r="E181" s="23"/>
    </row>
    <row r="182" spans="1:5" x14ac:dyDescent="0.25">
      <c r="B182" s="23"/>
      <c r="C182" s="23"/>
      <c r="D182" s="23"/>
      <c r="E182" s="23"/>
    </row>
    <row r="183" spans="1:5" x14ac:dyDescent="0.25">
      <c r="B183" s="23"/>
      <c r="C183" s="23"/>
      <c r="D183" s="23"/>
      <c r="E183" s="23"/>
    </row>
    <row r="184" spans="1:5" x14ac:dyDescent="0.25">
      <c r="B184" s="23"/>
      <c r="C184" s="23"/>
      <c r="D184" s="23"/>
      <c r="E184" s="23"/>
    </row>
  </sheetData>
  <hyperlinks>
    <hyperlink ref="A69" r:id="rId1" tooltip="Санкт-Петербург" display="https://ru.wikipedia.org/wiki/%D0%A1%D0%B0%D0%BD%D0%BA%D1%82-%D0%9F%D0%B5%D1%82%D0%B5%D1%80%D0%B1%D1%83%D1%80%D0%B3"/>
    <hyperlink ref="A72" r:id="rId2" display="https://ru.wikipedia.org/wiki/%D0%A1%D0%B2%D0%B5%D1%80%D0%B4%D0%BB%D0%BE%D0%B2%D1%81%D0%BA%D0%B0%D1%8F_%D0%BE%D0%B1%D0%BB%D0%B0%D1%81%D1%82%D1%8C"/>
    <hyperlink ref="A66" r:id="rId3" tooltip="Ростовская область" display="https://ru.wikipedia.org/wiki/%D0%A0%D0%BE%D1%81%D1%82%D0%BE%D0%B2%D1%81%D0%BA%D0%B0%D1%8F_%D0%BE%D0%B1%D0%BB%D0%B0%D1%81%D1%82%D1%8C"/>
    <hyperlink ref="A51" r:id="rId4" tooltip="Башкортостан" display="https://ru.wikipedia.org/wiki/%D0%91%D0%B0%D1%88%D0%BA%D0%BE%D1%80%D1%82%D0%BE%D1%81%D1%82%D0%B0%D0%BD"/>
    <hyperlink ref="A63" r:id="rId5" tooltip="Республика Татарстан" display="https://ru.wikipedia.org/wiki/%D0%A0%D0%B5%D1%81%D0%BF%D1%83%D0%B1%D0%BB%D0%B8%D0%BA%D0%B0_%D0%A2%D0%B0%D1%82%D0%B0%D1%80%D1%81%D1%82%D0%B0%D0%BD"/>
    <hyperlink ref="A85" r:id="rId6" tooltip="Челябинская область" display="https://ru.wikipedia.org/wiki/%D0%A7%D0%B5%D0%BB%D1%8F%D0%B1%D0%B8%D0%BD%D1%81%D0%BA%D0%B0%D1%8F_%D0%BE%D0%B1%D0%BB%D0%B0%D1%81%D1%82%D1%8C"/>
    <hyperlink ref="A39" r:id="rId7" tooltip="Нижегородская область" display="https://ru.wikipedia.org/wiki/%D0%9D%D0%B8%D0%B6%D0%B5%D0%B3%D0%BE%D1%80%D0%BE%D0%B4%D1%81%D0%BA%D0%B0%D1%8F_%D0%BE%D0%B1%D0%BB%D0%B0%D1%81%D1%82%D1%8C"/>
    <hyperlink ref="A68" r:id="rId8" tooltip="Самарская область" display="https://ru.wikipedia.org/wiki/%D0%A1%D0%B0%D0%BC%D0%B0%D1%80%D1%81%D0%BA%D0%B0%D1%8F_%D0%BE%D0%B1%D0%BB%D0%B0%D1%81%D1%82%D1%8C"/>
    <hyperlink ref="A53" r:id="rId9" tooltip="Республика Дагестан" display="https://ru.wikipedia.org/wiki/%D0%A0%D0%B5%D1%81%D0%BF%D1%83%D0%B1%D0%BB%D0%B8%D0%BA%D0%B0_%D0%94%D0%B0%D0%B3%D0%B5%D1%81%D1%82%D0%B0%D0%BD"/>
    <hyperlink ref="A41" r:id="rId10" tooltip="Новосибирская область" display="https://ru.wikipedia.org/wiki/%D0%9D%D0%BE%D0%B2%D0%BE%D1%81%D0%B8%D0%B1%D0%B8%D1%80%D1%81%D0%BA%D0%B0%D1%8F_%D0%BE%D0%B1%D0%BB%D0%B0%D1%81%D1%82%D1%8C"/>
    <hyperlink ref="A25" r:id="rId11" tooltip="Кемеровская область" display="https://ru.wikipedia.org/wiki/%D0%9A%D0%B5%D0%BC%D0%B5%D1%80%D0%BE%D0%B2%D1%81%D0%BA%D0%B0%D1%8F_%D0%BE%D0%B1%D0%BB%D0%B0%D1%81%D1%82%D1%8C"/>
    <hyperlink ref="A46" r:id="rId12" tooltip="Пермский край" display="https://ru.wikipedia.org/wiki/%D0%9F%D0%B5%D1%80%D0%BC%D1%81%D0%BA%D0%B8%D0%B9_%D0%BA%D1%80%D0%B0%D0%B9"/>
    <hyperlink ref="A13" r:id="rId13" tooltip="Волгоградская область" display="https://ru.wikipedia.org/wiki/%D0%92%D0%BE%D0%BB%D0%B3%D0%BE%D0%B3%D1%80%D0%B0%D0%B4%D1%81%D0%BA%D0%B0%D1%8F_%D0%BE%D0%B1%D0%BB%D0%B0%D1%81%D1%82%D1%8C"/>
    <hyperlink ref="A70" r:id="rId14" tooltip="Саратовская область" display="https://ru.wikipedia.org/wiki/%D0%A1%D0%B0%D1%80%D0%B0%D1%82%D0%BE%D0%B2%D1%81%D0%BA%D0%B0%D1%8F_%D0%BE%D0%B1%D0%BB%D0%B0%D1%81%D1%82%D1%8C"/>
    <hyperlink ref="A19" r:id="rId15" tooltip="Иркутская область" display="https://ru.wikipedia.org/wiki/%D0%98%D1%80%D0%BA%D1%83%D1%82%D1%81%D0%BA%D0%B0%D1%8F_%D0%BE%D0%B1%D0%BB%D0%B0%D1%81%D1%82%D1%8C"/>
    <hyperlink ref="A15" r:id="rId16" tooltip="Воронежская область" display="https://ru.wikipedia.org/wiki/%D0%92%D0%BE%D1%80%D0%BE%D0%BD%D0%B5%D0%B6%D1%81%D0%BA%D0%B0%D1%8F_%D0%BE%D0%B1%D0%BB%D0%B0%D1%81%D1%82%D1%8C"/>
    <hyperlink ref="A43" r:id="rId17" tooltip="Оренбургская область" display="https://ru.wikipedia.org/wiki/%D0%9E%D1%80%D0%B5%D0%BD%D0%B1%D1%83%D1%80%D0%B3%D1%81%D0%BA%D0%B0%D1%8F_%D0%BE%D0%B1%D0%BB%D0%B0%D1%81%D1%82%D1%8C"/>
    <hyperlink ref="A42" r:id="rId18" tooltip="Омская область" display="https://ru.wikipedia.org/wiki/%D0%9E%D0%BC%D1%81%D0%BA%D0%B0%D1%8F_%D0%BE%D0%B1%D0%BB%D0%B0%D1%81%D1%82%D1%8C"/>
    <hyperlink ref="A47" r:id="rId19" tooltip="Приморский край" display="https://ru.wikipedia.org/wiki/%D0%9F%D1%80%D0%B8%D0%BC%D0%BE%D1%80%D1%81%D0%BA%D0%B8%D0%B9_%D0%BA%D1%80%D0%B0%D0%B9"/>
    <hyperlink ref="A32" r:id="rId20" tooltip="Ленинградская область" display="https://ru.wikipedia.org/wiki/%D0%9B%D0%B5%D0%BD%D0%B8%D0%BD%D0%B3%D1%80%D0%B0%D0%B4%D1%81%D0%BA%D0%B0%D1%8F_%D0%BE%D0%B1%D0%BB%D0%B0%D1%81%D1%82%D1%8C"/>
    <hyperlink ref="A84" r:id="rId21" tooltip="Ханты-Мансийский автономный округ — Югра" display="https://ru.wikipedia.org/wiki/%D0%A5%D0%B0%D0%BD%D1%82%D1%8B-%D0%9C%D0%B0%D0%BD%D1%81%D0%B8%D0%B9%D1%81%D0%BA%D0%B8%D0%B9_%D0%B0%D0%B2%D1%82%D0%BE%D0%BD%D0%BE%D0%BC%D0%BD%D1%8B%D0%B9_%D0%BE%D0%BA%D1%80%D1%83%D0%B3_%E2%80%94_%D0%AE%D0%B3%D1%80%D0%B0"/>
    <hyperlink ref="A81" r:id="rId22" tooltip="Удмуртская Республика" display="https://ru.wikipedia.org/wiki/%D0%A3%D0%B4%D0%BC%D1%83%D1%80%D1%82%D1%81%D0%BA%D0%B0%D1%8F_%D0%A0%D0%B5%D1%81%D0%BF%D1%83%D0%B1%D0%BB%D0%B8%D0%BA%D0%B0"/>
    <hyperlink ref="A79" r:id="rId23" tooltip="Тульская область" display="https://ru.wikipedia.org/wiki/%D0%A2%D1%83%D0%BB%D1%8C%D1%81%D0%BA%D0%B0%D1%8F_%D0%BE%D0%B1%D0%BB%D0%B0%D1%81%D1%82%D1%8C"/>
    <hyperlink ref="A12" r:id="rId24" tooltip="Владимирская область" display="https://ru.wikipedia.org/wiki/%D0%92%D0%BB%D0%B0%D0%B4%D0%B8%D0%BC%D0%B8%D1%80%D1%81%D0%BA%D0%B0%D1%8F_%D0%BE%D0%B1%D0%BB%D0%B0%D1%81%D1%82%D1%8C"/>
    <hyperlink ref="A45" r:id="rId25" tooltip="Пензенская область" display="https://ru.wikipedia.org/wiki/%D0%9F%D0%B5%D0%BD%D0%B7%D0%B5%D0%BD%D1%81%D0%BA%D0%B0%D1%8F_%D0%BE%D0%B1%D0%BB%D0%B0%D1%81%D1%82%D1%8C"/>
    <hyperlink ref="A77" r:id="rId26" tooltip="Тверская область" display="https://ru.wikipedia.org/wiki/%D0%A2%D0%B2%D0%B5%D1%80%D1%81%D0%BA%D0%B0%D1%8F_%D0%BE%D0%B1%D0%BB%D0%B0%D1%81%D1%82%D1%8C"/>
    <hyperlink ref="A26" r:id="rId27" tooltip="Кировская область" display="https://ru.wikipedia.org/wiki/%D0%9A%D0%B8%D1%80%D0%BE%D0%B2%D1%81%D0%BA%D0%B0%D1%8F_%D0%BE%D0%B1%D0%BB%D0%B0%D1%81%D1%82%D1%8C"/>
    <hyperlink ref="A90" r:id="rId28" tooltip="Ярославская область" display="https://ru.wikipedia.org/wiki/%D0%AF%D1%80%D0%BE%D1%81%D0%BB%D0%B0%D0%B2%D1%81%D0%BA%D0%B0%D1%8F_%D0%BE%D0%B1%D0%BB%D0%B0%D1%81%D1%82%D1%8C"/>
    <hyperlink ref="A82" r:id="rId29" tooltip="Ульяновская область" display="https://ru.wikipedia.org/wiki/%D0%A3%D0%BB%D1%8C%D1%8F%D0%BD%D0%BE%D0%B2%D1%81%D0%BA%D0%B0%D1%8F_%D0%BE%D0%B1%D0%BB%D0%B0%D1%81%D1%82%D1%8C"/>
    <hyperlink ref="A87" r:id="rId30" tooltip="Чувашская Республика" display="https://ru.wikipedia.org/wiki/%D0%A7%D1%83%D0%B2%D0%B0%D1%88%D1%81%D0%BA%D0%B0%D1%8F_%D0%A0%D0%B5%D1%81%D0%BF%D1%83%D0%B1%D0%BB%D0%B8%D0%BA%D0%B0"/>
    <hyperlink ref="A11" r:id="rId31" tooltip="Брянская область" display="https://ru.wikipedia.org/wiki/%D0%91%D1%80%D1%8F%D0%BD%D1%81%D0%BA%D0%B0%D1%8F_%D0%BE%D0%B1%D0%BB%D0%B0%D1%81%D1%82%D1%8C"/>
    <hyperlink ref="A14" r:id="rId32" tooltip="Вологодская область" display="https://ru.wikipedia.org/wiki/%D0%92%D0%BE%D0%BB%D0%BE%D0%B3%D0%BE%D0%B4%D1%81%D0%BA%D0%B0%D1%8F_%D0%BE%D0%B1%D0%BB%D0%B0%D1%81%D1%82%D1%8C"/>
    <hyperlink ref="A33" r:id="rId33" tooltip="Липецкая область" display="https://ru.wikipedia.org/wiki/%D0%9B%D0%B8%D0%BF%D0%B5%D1%86%D0%BA%D0%B0%D1%8F_%D0%BE%D0%B1%D0%BB%D0%B0%D1%81%D1%82%D1%8C"/>
    <hyperlink ref="A67" r:id="rId34" tooltip="Рязанская область" display="https://ru.wikipedia.org/wiki/%D0%A0%D1%8F%D0%B7%D0%B0%D0%BD%D1%81%D0%BA%D0%B0%D1%8F_%D0%BE%D0%B1%D0%BB%D0%B0%D1%81%D1%82%D1%8C"/>
    <hyperlink ref="A31" r:id="rId35" tooltip="Курская область" display="https://ru.wikipedia.org/wiki/%D0%9A%D1%83%D1%80%D1%81%D0%BA%D0%B0%D1%8F_%D0%BE%D0%B1%D0%BB%D0%B0%D1%81%D1%82%D1%8C"/>
    <hyperlink ref="A78" r:id="rId36" tooltip="Томская область" display="https://ru.wikipedia.org/wiki/%D0%A2%D0%BE%D0%BC%D1%81%D0%BA%D0%B0%D1%8F_%D0%BE%D0%B1%D0%BB%D0%B0%D1%81%D1%82%D1%8C"/>
    <hyperlink ref="A17" r:id="rId37" tooltip="Забайкальский край" display="https://ru.wikipedia.org/wiki/%D0%97%D0%B0%D0%B1%D0%B0%D0%B9%D0%BA%D0%B0%D0%BB%D1%8C%D1%81%D0%BA%D0%B8%D0%B9_%D0%BA%D1%80%D0%B0%D0%B9"/>
    <hyperlink ref="A76" r:id="rId38" tooltip="Тамбовская область" display="https://ru.wikipedia.org/wiki/%D0%A2%D0%B0%D0%BC%D0%B1%D0%BE%D0%B2%D1%81%D0%BA%D0%B0%D1%8F_%D0%BE%D0%B1%D0%BB%D0%B0%D1%81%D1%82%D1%8C"/>
    <hyperlink ref="A18" r:id="rId39" tooltip="Ивановская область" display="https://ru.wikipedia.org/wiki/%D0%98%D0%B2%D0%B0%D0%BD%D0%BE%D0%B2%D1%81%D0%BA%D0%B0%D1%8F_%D0%BE%D0%B1%D0%BB%D0%B0%D1%81%D1%82%D1%8C"/>
    <hyperlink ref="A22" r:id="rId40" tooltip="Калужская область" display="https://ru.wikipedia.org/wiki/%D0%9A%D0%B0%D0%BB%D1%83%D0%B6%D1%81%D0%BA%D0%B0%D1%8F_%D0%BE%D0%B1%D0%BB%D0%B0%D1%81%D1%82%D1%8C"/>
    <hyperlink ref="A21" r:id="rId41" tooltip="Калининградская область" display="https://ru.wikipedia.org/wiki/%D0%9A%D0%B0%D0%BB%D0%B8%D0%BD%D0%B8%D0%BD%D0%B3%D1%80%D0%B0%D0%B4%D1%81%D0%BA%D0%B0%D1%8F_%D0%BE%D0%B1%D0%BB%D0%B0%D1%81%D1%82%D1%8C"/>
    <hyperlink ref="A52" r:id="rId42" tooltip="Республика Бурятия" display="https://ru.wikipedia.org/wiki/%D0%A0%D0%B5%D1%81%D0%BF%D1%83%D0%B1%D0%BB%D0%B8%D0%BA%D0%B0_%D0%91%D1%83%D1%80%D1%8F%D1%82%D0%B8%D1%8F"/>
    <hyperlink ref="A61" r:id="rId43" tooltip="Республика Саха (Якутия)" display="https://ru.wikipedia.org/wiki/%D0%A0%D0%B5%D1%81%D0%BF%D1%83%D0%B1%D0%BB%D0%B8%D0%BA%D0%B0_%D0%A1%D0%B0%D1%85%D0%B0_(%D0%AF%D0%BA%D1%83%D1%82%D0%B8%D1%8F)"/>
    <hyperlink ref="A74" r:id="rId44" tooltip="Смоленская область" display="https://ru.wikipedia.org/wiki/%D0%A1%D0%BC%D0%BE%D0%BB%D0%B5%D0%BD%D1%81%D0%BA%D0%B0%D1%8F_%D0%BE%D0%B1%D0%BB%D0%B0%D1%81%D1%82%D1%8C"/>
    <hyperlink ref="A20" r:id="rId45" tooltip="Кабардино-Балкарская Республика" display="https://ru.wikipedia.org/wiki/%D0%9A%D0%B0%D0%B1%D0%B0%D1%80%D0%B4%D0%B8%D0%BD%D0%BE-%D0%91%D0%B0%D0%BB%D0%BA%D0%B0%D1%80%D1%81%D0%BA%D0%B0%D1%8F_%D0%A0%D0%B5%D1%81%D0%BF%D1%83%D0%B1%D0%BB%D0%B8%D0%BA%D0%B0"/>
    <hyperlink ref="A30" r:id="rId46" tooltip="Курганская область" display="https://ru.wikipedia.org/wiki/%D0%9A%D1%83%D1%80%D0%B3%D0%B0%D0%BD%D1%81%D0%BA%D0%B0%D1%8F_%D0%BE%D0%B1%D0%BB%D0%B0%D1%81%D1%82%D1%8C"/>
    <hyperlink ref="A57" r:id="rId47" tooltip="Республика Коми" display="https://ru.wikipedia.org/wiki/%D0%A0%D0%B5%D1%81%D0%BF%D1%83%D0%B1%D0%BB%D0%B8%D0%BA%D0%B0_%D0%9A%D0%BE%D0%BC%D0%B8"/>
    <hyperlink ref="A60" r:id="rId48" tooltip="Республика Мордовия" display="https://ru.wikipedia.org/wiki/%D0%A0%D0%B5%D1%81%D0%BF%D1%83%D0%B1%D0%BB%D0%B8%D0%BA%D0%B0_%D0%9C%D0%BE%D1%80%D0%B4%D0%BE%D0%B2%D0%B8%D1%8F"/>
    <hyperlink ref="A6" r:id="rId49" tooltip="Амурская область" display="https://ru.wikipedia.org/wiki/%D0%90%D0%BC%D1%83%D1%80%D1%81%D0%BA%D0%B0%D1%8F_%D0%BE%D0%B1%D0%BB%D0%B0%D1%81%D1%82%D1%8C"/>
    <hyperlink ref="A37" r:id="rId50" tooltip="Мурманская область" display="https://ru.wikipedia.org/wiki/%D0%9C%D1%83%D1%80%D0%BC%D0%B0%D0%BD%D1%81%D0%BA%D0%B0%D1%8F_%D0%BE%D0%B1%D0%BB%D0%B0%D1%81%D1%82%D1%8C"/>
    <hyperlink ref="A44" r:id="rId51" tooltip="Орловская область" display="https://ru.wikipedia.org/wiki/%D0%9E%D1%80%D0%BB%D0%BE%D0%B2%D1%81%D0%BA%D0%B0%D1%8F_%D0%BE%D0%B1%D0%BB%D0%B0%D1%81%D1%82%D1%8C"/>
    <hyperlink ref="A62" r:id="rId52" tooltip="Республика Северная Осетия — Алания" display="https://ru.wikipedia.org/wiki/%D0%A0%D0%B5%D1%81%D0%BF%D1%83%D0%B1%D0%BB%D0%B8%D0%BA%D0%B0_%D0%A1%D0%B5%D0%B2%D0%B5%D1%80%D0%BD%D0%B0%D1%8F_%D0%9E%D1%81%D0%B5%D1%82%D0%B8%D1%8F_%E2%80%94_%D0%90%D0%BB%D0%B0%D0%BD%D0%B8%D1%8F"/>
    <hyperlink ref="A59" r:id="rId53" tooltip="Республика Марий Эл" display="https://ru.wikipedia.org/wiki/%D0%A0%D0%B5%D1%81%D0%BF%D1%83%D0%B1%D0%BB%D0%B8%D0%BA%D0%B0_%D0%9C%D0%B0%D1%80%D0%B8%D0%B9_%D0%AD%D0%BB"/>
    <hyperlink ref="A27" r:id="rId54" tooltip="Костромская область" display="https://ru.wikipedia.org/wiki/%D0%9A%D0%BE%D1%81%D1%82%D1%80%D0%BE%D0%BC%D1%81%D0%BA%D0%B0%D1%8F_%D0%BE%D0%B1%D0%BB%D0%B0%D1%81%D1%82%D1%8C"/>
    <hyperlink ref="A48" r:id="rId55" tooltip="Псковская область" display="https://ru.wikipedia.org/wiki/%D0%9F%D1%81%D0%BA%D0%BE%D0%B2%D1%81%D0%BA%D0%B0%D1%8F_%D0%BE%D0%B1%D0%BB%D0%B0%D1%81%D1%82%D1%8C"/>
    <hyperlink ref="A56" r:id="rId56" tooltip="Республика Карелия" display="https://ru.wikipedia.org/wiki/%D0%A0%D0%B5%D1%81%D0%BF%D1%83%D0%B1%D0%BB%D0%B8%D0%BA%D0%B0_%D0%9A%D0%B0%D1%80%D0%B5%D0%BB%D0%B8%D1%8F"/>
    <hyperlink ref="A40" r:id="rId57" tooltip="Новгородская область" display="https://ru.wikipedia.org/wiki/%D0%9D%D0%BE%D0%B2%D0%B3%D0%BE%D1%80%D0%BE%D0%B4%D1%81%D0%BA%D0%B0%D1%8F_%D0%BE%D0%B1%D0%BB%D0%B0%D1%81%D1%82%D1%8C"/>
    <hyperlink ref="A89" r:id="rId58" tooltip="Ямало-Ненецкий автономный округ" display="https://ru.wikipedia.org/wiki/%D0%AF%D0%BC%D0%B0%D0%BB%D0%BE-%D0%9D%D0%B5%D0%BD%D0%B5%D1%86%D0%BA%D0%B8%D0%B9_%D0%B0%D0%B2%D1%82%D0%BE%D0%BD%D0%BE%D0%BC%D0%BD%D1%8B%D0%B9_%D0%BE%D0%BA%D1%80%D1%83%D0%B3"/>
    <hyperlink ref="A65" r:id="rId59" tooltip="Республика Хакасия" display="https://ru.wikipedia.org/wiki/%D0%A0%D0%B5%D1%81%D0%BF%D1%83%D0%B1%D0%BB%D0%B8%D0%BA%D0%B0_%D0%A5%D0%B0%D0%BA%D0%B0%D1%81%D0%B8%D1%8F"/>
    <hyperlink ref="A71" r:id="rId60" tooltip="Сахалинская область" display="https://ru.wikipedia.org/wiki/%D0%A1%D0%B0%D1%85%D0%B0%D0%BB%D0%B8%D0%BD%D1%81%D0%BA%D0%B0%D1%8F_%D0%BE%D0%B1%D0%BB%D0%B0%D1%81%D1%82%D1%8C"/>
    <hyperlink ref="A24" r:id="rId61" tooltip="Карачаево-Черкесская Республика" display="https://ru.wikipedia.org/wiki/%D0%9A%D0%B0%D1%80%D0%B0%D1%87%D0%B0%D0%B5%D0%B2%D0%BE-%D0%A7%D0%B5%D1%80%D0%BA%D0%B5%D1%81%D1%81%D0%BA%D0%B0%D1%8F_%D0%A0%D0%B5%D1%81%D0%BF%D1%83%D0%B1%D0%BB%D0%B8%D0%BA%D0%B0"/>
    <hyperlink ref="A49" r:id="rId62" tooltip="Республика Адыгея" display="https://ru.wikipedia.org/wiki/%D0%A0%D0%B5%D1%81%D0%BF%D1%83%D0%B1%D0%BB%D0%B8%D0%BA%D0%B0_%D0%90%D0%B4%D1%8B%D0%B3%D0%B5%D1%8F"/>
    <hyperlink ref="A64" r:id="rId63" tooltip="Республика Тыва" display="https://ru.wikipedia.org/wiki/%D0%A0%D0%B5%D1%81%D0%BF%D1%83%D0%B1%D0%BB%D0%B8%D0%BA%D0%B0_%D0%A2%D1%8B%D0%B2%D0%B0"/>
    <hyperlink ref="A23" r:id="rId64" tooltip="Камчатский край" display="https://ru.wikipedia.org/wiki/%D0%9A%D0%B0%D0%BC%D1%87%D0%B0%D1%82%D1%81%D0%BA%D0%B8%D0%B9_%D0%BA%D1%80%D0%B0%D0%B9"/>
    <hyperlink ref="A55" r:id="rId65" tooltip="Республика Калмыкия" display="https://ru.wikipedia.org/wiki/%D0%A0%D0%B5%D1%81%D0%BF%D1%83%D0%B1%D0%BB%D0%B8%D0%BA%D0%B0_%D0%9A%D0%B0%D0%BB%D0%BC%D1%8B%D0%BA%D0%B8%D1%8F"/>
    <hyperlink ref="A50" r:id="rId66" tooltip="Республика Алтай" display="https://ru.wikipedia.org/wiki/%D0%A0%D0%B5%D1%81%D0%BF%D1%83%D0%B1%D0%BB%D0%B8%D0%BA%D0%B0_%D0%90%D0%BB%D1%82%D0%B0%D0%B9"/>
    <hyperlink ref="A16" r:id="rId67" tooltip="Еврейская автономная область" display="https://ru.wikipedia.org/wiki/%D0%95%D0%B2%D1%80%D0%B5%D0%B9%D1%81%D0%BA%D0%B0%D1%8F_%D0%B0%D0%B2%D1%82%D0%BE%D0%BD%D0%BE%D0%BC%D0%BD%D0%B0%D1%8F_%D0%BE%D0%B1%D0%BB%D0%B0%D1%81%D1%82%D1%8C"/>
    <hyperlink ref="A88" r:id="rId68" tooltip="Чукотский автономный округ" display="https://ru.wikipedia.org/wiki/%D0%A7%D1%83%D0%BA%D0%BE%D1%82%D1%81%D0%BA%D0%B8%D0%B9_%D0%B0%D0%B2%D1%82%D0%BE%D0%BD%D0%BE%D0%BC%D0%BD%D1%8B%D0%B9_%D0%BE%D0%BA%D1%80%D1%83%D0%B3"/>
    <hyperlink ref="A38" r:id="rId69" tooltip="Ненецкий автономный округ" display="https://ru.wikipedia.org/wiki/%D0%9D%D0%B5%D0%BD%D0%B5%D1%86%D0%BA%D0%B8%D0%B9_%D0%B0%D0%B2%D1%82%D0%BE%D0%BD%D0%BE%D0%BC%D0%BD%D1%8B%D0%B9_%D0%BE%D0%BA%D1%80%D1%83%D0%B3"/>
    <hyperlink ref="C181" r:id="rId70" tooltip="Калмыкия" display="https://ru.wikipedia.org/wiki/%D0%9A%D0%B0%D0%BB%D0%BC%D1%8B%D0%BA%D0%B8%D1%8F"/>
    <hyperlink ref="C182" r:id="rId71" tooltip="Республика Алтай" display="https://ru.wikipedia.org/wiki/%D0%A0%D0%B5%D1%81%D0%BF%D1%83%D0%B1%D0%BB%D0%B8%D0%BA%D0%B0_%D0%90%D0%BB%D1%82%D0%B0%D0%B9"/>
    <hyperlink ref="C183" r:id="rId72" tooltip="Еврейская автономная область" display="https://ru.wikipedia.org/wiki/%D0%95%D0%B2%D1%80%D0%B5%D0%B9%D1%81%D0%BA%D0%B0%D1%8F_%D0%B0%D0%B2%D1%82%D0%BE%D0%BD%D0%BE%D0%BC%D0%BD%D0%B0%D1%8F_%D0%BE%D0%B1%D0%BB%D0%B0%D1%81%D1%82%D1%8C"/>
    <hyperlink ref="C184" r:id="rId73" tooltip="Магаданская область" display="https://ru.wikipedia.org/wiki/%D0%9C%D0%B0%D0%B3%D0%B0%D0%B4%D0%B0%D0%BD%D1%81%D0%BA%D0%B0%D1%8F_%D0%BE%D0%B1%D0%BB%D0%B0%D1%81%D1%82%D1%8C"/>
    <hyperlink ref="C185" r:id="rId74" tooltip="Чукотский автономный округ" display="https://ru.wikipedia.org/wiki/%D0%A7%D1%83%D0%BA%D0%BE%D1%82%D1%81%D0%BA%D0%B8%D0%B9_%D0%B0%D0%B2%D1%82%D0%BE%D0%BD%D0%BE%D0%BC%D0%BD%D1%8B%D0%B9_%D0%BE%D0%BA%D1%80%D1%83%D0%B3"/>
    <hyperlink ref="C186" r:id="rId75" tooltip="Ненецкий автономный округ" display="https://ru.wikipedia.org/wiki/%D0%9D%D0%B5%D0%BD%D0%B5%D1%86%D0%BA%D0%B8%D0%B9_%D0%B0%D0%B2%D1%82%D0%BE%D0%BD%D0%BE%D0%BC%D0%BD%D1%8B%D0%B9_%D0%BE%D0%BA%D1%80%D1%83%D0%B3"/>
    <hyperlink ref="C187" r:id="rId76" tooltip="Россия" display="https://ru.wikipedia.org/wiki/%D0%A0%D0%BE%D1%81%D1%81%D0%B8%D1%8F"/>
    <hyperlink ref="A9" r:id="rId77" tooltip="Астраханская область" display="https://ru.wikipedia.org/wiki/%D0%90%D1%81%D1%82%D1%80%D0%B0%D1%85%D0%B0%D0%BD%D1%81%D0%BA%D0%B0%D1%8F_%D0%BE%D0%B1%D0%BB%D0%B0%D1%81%D1%82%D1%8C"/>
    <hyperlink ref="A10" r:id="rId78" tooltip="Белгородская область" display="https://ru.wikipedia.org/wiki/%D0%91%D0%B5%D0%BB%D0%B3%D0%BE%D1%80%D0%BE%D0%B4%D1%81%D0%BA%D0%B0%D1%8F_%D0%BE%D0%B1%D0%BB%D0%B0%D1%81%D1%82%D1%8C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9" workbookViewId="0">
      <selection activeCell="S45" sqref="S45"/>
    </sheetView>
  </sheetViews>
  <sheetFormatPr defaultRowHeight="15" x14ac:dyDescent="0.25"/>
  <cols>
    <col min="1" max="1" width="17" customWidth="1"/>
    <col min="2" max="2" width="14.5703125" customWidth="1"/>
    <col min="3" max="3" width="15.85546875" customWidth="1"/>
    <col min="4" max="4" width="21" customWidth="1"/>
    <col min="5" max="5" width="17.7109375" customWidth="1"/>
    <col min="6" max="6" width="14.5703125" customWidth="1"/>
    <col min="7" max="7" width="13.140625" customWidth="1"/>
    <col min="8" max="8" width="15" customWidth="1"/>
    <col min="9" max="9" width="12.28515625" customWidth="1"/>
    <col min="10" max="10" width="13.42578125" customWidth="1"/>
  </cols>
  <sheetData>
    <row r="1" spans="1:10" ht="78.75" x14ac:dyDescent="0.25">
      <c r="A1" s="62" t="s">
        <v>126</v>
      </c>
      <c r="B1" s="66" t="s">
        <v>125</v>
      </c>
      <c r="C1" s="67" t="s">
        <v>127</v>
      </c>
      <c r="D1" s="63" t="s">
        <v>131</v>
      </c>
      <c r="E1" s="67" t="s">
        <v>132</v>
      </c>
      <c r="F1" s="82" t="s">
        <v>128</v>
      </c>
      <c r="G1" s="86" t="s">
        <v>129</v>
      </c>
      <c r="H1" s="86" t="s">
        <v>134</v>
      </c>
      <c r="I1" s="90" t="s">
        <v>130</v>
      </c>
      <c r="J1" s="64" t="s">
        <v>133</v>
      </c>
    </row>
    <row r="2" spans="1:10" x14ac:dyDescent="0.25">
      <c r="A2" s="93" t="s">
        <v>114</v>
      </c>
      <c r="B2" s="94">
        <v>2632661333.4000001</v>
      </c>
      <c r="C2" s="95">
        <v>2511443928.1999998</v>
      </c>
      <c r="D2" s="96">
        <v>146781095</v>
      </c>
      <c r="E2" s="97">
        <f>Таблица27[[#This Row],[Начислено]]-Таблица27[[#This Row],[Оплачено]]</f>
        <v>121217405.20000029</v>
      </c>
      <c r="F2" s="98">
        <f>Таблица27[[#This Row],[Задолженность за 2018, всего тыс.руб.]]/Таблица27[[#This Row],[Население на 01.01.19]]</f>
        <v>0.82583799500882782</v>
      </c>
      <c r="G2" s="99">
        <f>Таблица27[[#This Row],[Начислено]]/Таблица27[[#This Row],[Население на 01.01.19]]</f>
        <v>17.93597011522499</v>
      </c>
      <c r="H2" s="99">
        <f>Таблица27[[#This Row],[Платежи на душу населения, тыс. руб.]]/12</f>
        <v>1.4946641762687491</v>
      </c>
      <c r="I2" s="131">
        <f>Таблица27[[#This Row],[Оплачено]]/Таблица27[[#This Row],[Начислено]]</f>
        <v>0.95395632409602349</v>
      </c>
      <c r="J2" s="132">
        <v>94.4</v>
      </c>
    </row>
    <row r="3" spans="1:10" x14ac:dyDescent="0.25">
      <c r="A3" s="73" t="s">
        <v>112</v>
      </c>
      <c r="B3" s="74">
        <v>292791919.39999998</v>
      </c>
      <c r="C3" s="133">
        <v>282532924</v>
      </c>
      <c r="D3" s="77">
        <v>12615882</v>
      </c>
      <c r="E3" s="134">
        <f>Таблица27[[#This Row],[Начислено]]-Таблица27[[#This Row],[Оплачено]]</f>
        <v>10258995.399999976</v>
      </c>
      <c r="F3" s="135">
        <f>Таблица27[[#This Row],[Задолженность за 2018, всего тыс.руб.]]/Таблица27[[#This Row],[Население на 01.01.19]]</f>
        <v>0.81318098885198642</v>
      </c>
      <c r="G3" s="136">
        <f>Таблица27[[#This Row],[Начислено]]/Таблица27[[#This Row],[Население на 01.01.19]]</f>
        <v>23.208200536434944</v>
      </c>
      <c r="H3" s="136">
        <f>Таблица27[[#This Row],[Платежи на душу населения, тыс. руб.]]/12</f>
        <v>1.9340167113695788</v>
      </c>
      <c r="I3" s="137">
        <f>Таблица27[[#This Row],[Оплачено]]/Таблица27[[#This Row],[Начислено]]</f>
        <v>0.96496148042260499</v>
      </c>
      <c r="J3" s="138">
        <v>99.6</v>
      </c>
    </row>
    <row r="4" spans="1:10" x14ac:dyDescent="0.25">
      <c r="A4" s="73" t="s">
        <v>10</v>
      </c>
      <c r="B4" s="74">
        <v>237781635.19999999</v>
      </c>
      <c r="C4" s="133">
        <v>230986492</v>
      </c>
      <c r="D4" s="77">
        <v>7599756</v>
      </c>
      <c r="E4" s="134">
        <f>Таблица27[[#This Row],[Начислено]]-Таблица27[[#This Row],[Оплачено]]</f>
        <v>6795143.1999999881</v>
      </c>
      <c r="F4" s="135">
        <f>Таблица27[[#This Row],[Задолженность за 2018, всего тыс.руб.]]/Таблица27[[#This Row],[Население на 01.01.19]]</f>
        <v>0.89412649564012159</v>
      </c>
      <c r="G4" s="136">
        <f>Таблица27[[#This Row],[Начислено]]/Таблица27[[#This Row],[Население на 01.01.19]]</f>
        <v>31.288061774614867</v>
      </c>
      <c r="H4" s="136">
        <f>Таблица27[[#This Row],[Платежи на душу населения, тыс. руб.]]/12</f>
        <v>2.6073384812179055</v>
      </c>
      <c r="I4" s="137">
        <f>Таблица27[[#This Row],[Оплачено]]/Таблица27[[#This Row],[Начислено]]</f>
        <v>0.97142275855625038</v>
      </c>
      <c r="J4" s="138">
        <v>99.9</v>
      </c>
    </row>
    <row r="5" spans="1:10" x14ac:dyDescent="0.25">
      <c r="A5" s="73" t="s">
        <v>113</v>
      </c>
      <c r="B5" s="74">
        <v>123808502</v>
      </c>
      <c r="C5" s="133">
        <v>124447661.2</v>
      </c>
      <c r="D5" s="77">
        <v>5383968</v>
      </c>
      <c r="E5" s="134">
        <f>Таблица27[[#This Row],[Начислено]]-Таблица27[[#This Row],[Оплачено]]</f>
        <v>-639159.20000000298</v>
      </c>
      <c r="F5" s="135">
        <f>Таблица27[[#This Row],[Задолженность за 2018, всего тыс.руб.]]/Таблица27[[#This Row],[Население на 01.01.19]]</f>
        <v>-0.1187152672527034</v>
      </c>
      <c r="G5" s="136">
        <f>Таблица27[[#This Row],[Начислено]]/Таблица27[[#This Row],[Население на 01.01.19]]</f>
        <v>22.995772263133809</v>
      </c>
      <c r="H5" s="136">
        <f>Таблица27[[#This Row],[Платежи на душу населения, тыс. руб.]]/12</f>
        <v>1.9163143552611508</v>
      </c>
      <c r="I5" s="137">
        <f>Таблица27[[#This Row],[Оплачено]]/Таблица27[[#This Row],[Начислено]]</f>
        <v>1.0051624822986713</v>
      </c>
      <c r="J5" s="138">
        <v>92.7</v>
      </c>
    </row>
    <row r="6" spans="1:10" s="60" customFormat="1" x14ac:dyDescent="0.25">
      <c r="A6" s="73" t="s">
        <v>25</v>
      </c>
      <c r="B6" s="74">
        <v>42865354.200000003</v>
      </c>
      <c r="C6" s="133">
        <v>38859324</v>
      </c>
      <c r="D6" s="77">
        <v>1847887</v>
      </c>
      <c r="E6" s="134">
        <f>Таблица27[[#This Row],[Начислено]]-Таблица27[[#This Row],[Оплачено]]</f>
        <v>4006030.200000003</v>
      </c>
      <c r="F6" s="135">
        <f>Таблица27[[#This Row],[Задолженность за 2018, всего тыс.руб.]]/Таблица27[[#This Row],[Население на 01.01.19]]</f>
        <v>2.1678978205918451</v>
      </c>
      <c r="G6" s="136">
        <f>Таблица27[[#This Row],[Начислено]]/Таблица27[[#This Row],[Население на 01.01.19]]</f>
        <v>23.196956415624982</v>
      </c>
      <c r="H6" s="136">
        <f>Таблица27[[#This Row],[Платежи на душу населения, тыс. руб.]]/12</f>
        <v>1.9330797013020817</v>
      </c>
      <c r="I6" s="137">
        <f>Таблица27[[#This Row],[Оплачено]]/Таблица27[[#This Row],[Начислено]]</f>
        <v>0.90654386800797737</v>
      </c>
      <c r="J6" s="138">
        <v>85.2</v>
      </c>
    </row>
    <row r="7" spans="1:10" x14ac:dyDescent="0.25">
      <c r="A7" s="139"/>
      <c r="B7" s="146">
        <f>SUM(B3:B6)/B2</f>
        <v>0.26484508354879305</v>
      </c>
      <c r="C7" s="146">
        <f>SUM(C3:C6)/C2</f>
        <v>0.26949691912297424</v>
      </c>
      <c r="D7" s="140"/>
      <c r="E7" s="141"/>
      <c r="F7" s="142"/>
      <c r="G7" s="143"/>
      <c r="H7" s="143"/>
      <c r="I7" s="144"/>
      <c r="J7" s="145"/>
    </row>
    <row r="10" spans="1:10" x14ac:dyDescent="0.25">
      <c r="A10" s="147" t="s">
        <v>114</v>
      </c>
      <c r="B10" s="150">
        <v>2501145563.9000001</v>
      </c>
      <c r="C10" s="150">
        <v>2392500959.8000002</v>
      </c>
      <c r="D10" s="150">
        <v>146880432</v>
      </c>
      <c r="E10" s="150">
        <f>B10-C10</f>
        <v>108644604.0999999</v>
      </c>
      <c r="F10" s="151">
        <f>E10/D10</f>
        <v>0.73968058658759872</v>
      </c>
      <c r="G10" s="151">
        <f>B10/D10</f>
        <v>17.028446402581388</v>
      </c>
      <c r="H10" s="151">
        <f>G10/12</f>
        <v>1.4190372002151157</v>
      </c>
      <c r="I10" s="152">
        <f>C10/B10</f>
        <v>0.95656206273312938</v>
      </c>
      <c r="J10" s="150">
        <v>94.5</v>
      </c>
    </row>
    <row r="11" spans="1:10" x14ac:dyDescent="0.25">
      <c r="A11" s="148" t="s">
        <v>112</v>
      </c>
      <c r="B11" s="150">
        <v>272818229.89999998</v>
      </c>
      <c r="C11" s="150">
        <v>268458211.30000001</v>
      </c>
      <c r="D11" s="150">
        <v>12506468</v>
      </c>
      <c r="E11" s="150">
        <f t="shared" ref="E11:E14" si="0">B11-C11</f>
        <v>4360018.5999999642</v>
      </c>
      <c r="F11" s="151">
        <f t="shared" ref="F11:F14" si="1">E11/D11</f>
        <v>0.34862109749930709</v>
      </c>
      <c r="G11" s="151">
        <f t="shared" ref="G11:G14" si="2">B11/D11</f>
        <v>21.814170867426355</v>
      </c>
      <c r="H11" s="151">
        <f t="shared" ref="H11:H14" si="3">G11/12</f>
        <v>1.8178475722855296</v>
      </c>
      <c r="I11" s="152">
        <f t="shared" ref="I11:I14" si="4">C11/B11</f>
        <v>0.98401859508582656</v>
      </c>
      <c r="J11" s="150">
        <v>97.7</v>
      </c>
    </row>
    <row r="12" spans="1:10" x14ac:dyDescent="0.25">
      <c r="A12" s="149" t="s">
        <v>10</v>
      </c>
      <c r="B12" s="150">
        <v>226893518.09999999</v>
      </c>
      <c r="C12" s="150">
        <v>219276319.19999999</v>
      </c>
      <c r="D12" s="150">
        <v>7503385</v>
      </c>
      <c r="E12" s="150">
        <f t="shared" si="0"/>
        <v>7617198.900000006</v>
      </c>
      <c r="F12" s="151">
        <f t="shared" si="1"/>
        <v>1.0151683406889032</v>
      </c>
      <c r="G12" s="151">
        <f t="shared" si="2"/>
        <v>30.238821291990213</v>
      </c>
      <c r="H12" s="151">
        <f t="shared" si="3"/>
        <v>2.5199017743325176</v>
      </c>
      <c r="I12" s="152">
        <f t="shared" si="4"/>
        <v>0.96642830979136729</v>
      </c>
      <c r="J12" s="150">
        <v>99.9</v>
      </c>
    </row>
    <row r="13" spans="1:10" x14ac:dyDescent="0.25">
      <c r="A13" s="148" t="s">
        <v>113</v>
      </c>
      <c r="B13" s="150">
        <v>120495243.09999999</v>
      </c>
      <c r="C13" s="150">
        <v>120019027.59999999</v>
      </c>
      <c r="D13" s="150">
        <v>5351935</v>
      </c>
      <c r="E13" s="150">
        <f t="shared" si="0"/>
        <v>476215.5</v>
      </c>
      <c r="F13" s="151">
        <f t="shared" si="1"/>
        <v>8.8980060482797343E-2</v>
      </c>
      <c r="G13" s="151">
        <f t="shared" si="2"/>
        <v>22.5143323115845</v>
      </c>
      <c r="H13" s="151">
        <f t="shared" si="3"/>
        <v>1.8761943592987083</v>
      </c>
      <c r="I13" s="152">
        <f t="shared" si="4"/>
        <v>0.99604784813285296</v>
      </c>
      <c r="J13" s="150">
        <v>93</v>
      </c>
    </row>
    <row r="14" spans="1:10" x14ac:dyDescent="0.25">
      <c r="A14" s="149" t="s">
        <v>25</v>
      </c>
      <c r="B14" s="150">
        <v>38897126.299999997</v>
      </c>
      <c r="C14" s="150">
        <v>36154833.299999997</v>
      </c>
      <c r="D14" s="150">
        <v>1813816</v>
      </c>
      <c r="E14" s="150">
        <f t="shared" si="0"/>
        <v>2742293</v>
      </c>
      <c r="F14" s="151">
        <f t="shared" si="1"/>
        <v>1.5118915038791145</v>
      </c>
      <c r="G14" s="151">
        <f t="shared" si="2"/>
        <v>21.44491299007176</v>
      </c>
      <c r="H14" s="151">
        <f t="shared" si="3"/>
        <v>1.7870760825059799</v>
      </c>
      <c r="I14" s="152">
        <f t="shared" si="4"/>
        <v>0.92949882778358361</v>
      </c>
      <c r="J14" s="150">
        <v>85.2</v>
      </c>
    </row>
    <row r="21" spans="1:3" x14ac:dyDescent="0.25">
      <c r="B21" t="s">
        <v>169</v>
      </c>
      <c r="C21" t="s">
        <v>170</v>
      </c>
    </row>
    <row r="22" spans="1:3" x14ac:dyDescent="0.25">
      <c r="A22" t="s">
        <v>112</v>
      </c>
      <c r="B22">
        <v>292.8</v>
      </c>
      <c r="C22">
        <v>282.5</v>
      </c>
    </row>
    <row r="23" spans="1:3" x14ac:dyDescent="0.25">
      <c r="A23" t="s">
        <v>10</v>
      </c>
      <c r="B23">
        <v>237.8</v>
      </c>
      <c r="C23">
        <v>231</v>
      </c>
    </row>
    <row r="24" spans="1:3" x14ac:dyDescent="0.25">
      <c r="A24" t="s">
        <v>113</v>
      </c>
      <c r="B24">
        <v>123.8</v>
      </c>
      <c r="C24">
        <v>124.4</v>
      </c>
    </row>
    <row r="25" spans="1:3" x14ac:dyDescent="0.25">
      <c r="A25" t="s">
        <v>25</v>
      </c>
      <c r="B25">
        <v>42.8</v>
      </c>
      <c r="C25">
        <v>38.799999999999997</v>
      </c>
    </row>
    <row r="29" spans="1:3" x14ac:dyDescent="0.25">
      <c r="B29" t="s">
        <v>172</v>
      </c>
    </row>
    <row r="30" spans="1:3" x14ac:dyDescent="0.25">
      <c r="A30" s="44" t="s">
        <v>112</v>
      </c>
      <c r="B30">
        <v>23208</v>
      </c>
    </row>
    <row r="31" spans="1:3" x14ac:dyDescent="0.25">
      <c r="A31" s="44" t="s">
        <v>10</v>
      </c>
      <c r="B31">
        <v>31288</v>
      </c>
    </row>
    <row r="32" spans="1:3" x14ac:dyDescent="0.25">
      <c r="A32" s="44" t="s">
        <v>113</v>
      </c>
      <c r="B32">
        <v>22995</v>
      </c>
    </row>
    <row r="33" spans="1:2" x14ac:dyDescent="0.25">
      <c r="A33" s="44" t="s">
        <v>25</v>
      </c>
      <c r="B33">
        <v>23196</v>
      </c>
    </row>
    <row r="34" spans="1:2" x14ac:dyDescent="0.25">
      <c r="A34" t="s">
        <v>171</v>
      </c>
      <c r="B34">
        <v>17936</v>
      </c>
    </row>
    <row r="37" spans="1:2" x14ac:dyDescent="0.25">
      <c r="B37" t="s">
        <v>173</v>
      </c>
    </row>
    <row r="38" spans="1:2" x14ac:dyDescent="0.25">
      <c r="A38" s="44" t="s">
        <v>171</v>
      </c>
      <c r="B38" s="118">
        <v>825.83799500882787</v>
      </c>
    </row>
    <row r="39" spans="1:2" x14ac:dyDescent="0.25">
      <c r="A39" s="44" t="s">
        <v>112</v>
      </c>
      <c r="B39" s="118">
        <v>813.1809888519864</v>
      </c>
    </row>
    <row r="40" spans="1:2" x14ac:dyDescent="0.25">
      <c r="A40" s="44" t="s">
        <v>10</v>
      </c>
      <c r="B40" s="118">
        <v>894.12649564012156</v>
      </c>
    </row>
    <row r="41" spans="1:2" x14ac:dyDescent="0.25">
      <c r="A41" s="44" t="s">
        <v>113</v>
      </c>
      <c r="B41" s="118">
        <v>-118.7152672527034</v>
      </c>
    </row>
    <row r="42" spans="1:2" x14ac:dyDescent="0.25">
      <c r="A42" s="44" t="s">
        <v>25</v>
      </c>
      <c r="B42" s="118">
        <v>2167.8978205918452</v>
      </c>
    </row>
    <row r="43" spans="1:2" x14ac:dyDescent="0.25">
      <c r="B43" s="153"/>
    </row>
    <row r="46" spans="1:2" x14ac:dyDescent="0.25">
      <c r="A46" s="44"/>
      <c r="B46" s="44" t="s">
        <v>169</v>
      </c>
    </row>
    <row r="47" spans="1:2" x14ac:dyDescent="0.25">
      <c r="A47" s="44" t="s">
        <v>112</v>
      </c>
      <c r="B47" s="44">
        <v>292.8</v>
      </c>
    </row>
    <row r="48" spans="1:2" x14ac:dyDescent="0.25">
      <c r="A48" s="44" t="s">
        <v>10</v>
      </c>
      <c r="B48" s="44">
        <v>237.8</v>
      </c>
    </row>
    <row r="49" spans="1:2" x14ac:dyDescent="0.25">
      <c r="A49" s="44" t="s">
        <v>113</v>
      </c>
      <c r="B49" s="44">
        <v>123.8</v>
      </c>
    </row>
    <row r="50" spans="1:2" x14ac:dyDescent="0.25">
      <c r="A50" s="44" t="s">
        <v>25</v>
      </c>
      <c r="B50" s="44">
        <v>42.8</v>
      </c>
    </row>
    <row r="51" spans="1:2" x14ac:dyDescent="0.25">
      <c r="A51" t="s">
        <v>174</v>
      </c>
      <c r="B51">
        <v>1934.8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D2" sqref="D2"/>
    </sheetView>
  </sheetViews>
  <sheetFormatPr defaultRowHeight="15" x14ac:dyDescent="0.25"/>
  <cols>
    <col min="1" max="1" width="58" style="41" bestFit="1" customWidth="1"/>
    <col min="2" max="7" width="13.5703125" style="41" bestFit="1" customWidth="1"/>
  </cols>
  <sheetData>
    <row r="1" spans="1:7" ht="36.75" customHeight="1" x14ac:dyDescent="0.25">
      <c r="A1" s="40" t="s">
        <v>115</v>
      </c>
      <c r="B1" s="27">
        <v>2013</v>
      </c>
      <c r="C1" s="27">
        <v>2014</v>
      </c>
      <c r="D1" s="27">
        <v>2015</v>
      </c>
      <c r="E1" s="27">
        <v>2016</v>
      </c>
      <c r="F1" s="27">
        <v>2017</v>
      </c>
      <c r="G1" s="27">
        <v>2018</v>
      </c>
    </row>
    <row r="2" spans="1:7" ht="15.75" thickBot="1" x14ac:dyDescent="0.3">
      <c r="A2" s="13" t="s">
        <v>114</v>
      </c>
      <c r="B2" s="31">
        <f>'Предъявлено платежей'!B2-'Фактически оплачено'!B2</f>
        <v>109435489.5999999</v>
      </c>
      <c r="C2" s="48">
        <f>'Предъявлено платежей'!C2-'Фактически оплачено'!C2</f>
        <v>111046136.79999995</v>
      </c>
      <c r="D2" s="48">
        <f>'Предъявлено платежей'!D2-'Фактически оплачено'!D2</f>
        <v>135794647.29999995</v>
      </c>
      <c r="E2" s="48">
        <f>'Предъявлено платежей'!E2-'Фактически оплачено'!E2</f>
        <v>147095658</v>
      </c>
      <c r="F2" s="48">
        <f>'Предъявлено платежей'!F2-'Фактически оплачено'!F2</f>
        <v>108644604.0999999</v>
      </c>
      <c r="G2" s="48">
        <f>'Предъявлено платежей'!G2-'Фактически оплачено'!G2</f>
        <v>121217405.20000029</v>
      </c>
    </row>
    <row r="3" spans="1:7" ht="15.75" thickBot="1" x14ac:dyDescent="0.3">
      <c r="A3" s="13" t="s">
        <v>66</v>
      </c>
      <c r="B3" s="48">
        <f>'Предъявлено платежей'!B3-'Фактически оплачено'!B3</f>
        <v>1017934.4000000022</v>
      </c>
      <c r="C3" s="48">
        <f>'Предъявлено платежей'!C3-'Фактически оплачено'!C3</f>
        <v>940068</v>
      </c>
      <c r="D3" s="48">
        <f>'Предъявлено платежей'!D3-'Фактически оплачено'!D3</f>
        <v>1194082.3000000007</v>
      </c>
      <c r="E3" s="48">
        <f>'Предъявлено платежей'!E3-'Фактически оплачено'!E3</f>
        <v>870432.39999999851</v>
      </c>
      <c r="F3" s="48">
        <f>'Предъявлено платежей'!F3-'Фактически оплачено'!F3</f>
        <v>1052729.5</v>
      </c>
      <c r="G3" s="48">
        <f>'Предъявлено платежей'!G3-'Фактически оплачено'!G3</f>
        <v>1242464.6999999993</v>
      </c>
    </row>
    <row r="4" spans="1:7" ht="15.75" thickBot="1" x14ac:dyDescent="0.3">
      <c r="A4" s="14" t="s">
        <v>79</v>
      </c>
      <c r="B4" s="48">
        <f>'Предъявлено платежей'!B4-'Фактически оплачено'!B4</f>
        <v>848692.90000000037</v>
      </c>
      <c r="C4" s="48">
        <f>'Предъявлено платежей'!C4-'Фактически оплачено'!C4</f>
        <v>926925.59999999963</v>
      </c>
      <c r="D4" s="48">
        <f>'Предъявлено платежей'!D4-'Фактически оплачено'!D4</f>
        <v>712034.90000000037</v>
      </c>
      <c r="E4" s="48">
        <f>'Предъявлено платежей'!E4-'Фактически оплачено'!E4</f>
        <v>730879.80000000075</v>
      </c>
      <c r="F4" s="48">
        <f>'Предъявлено платежей'!F4-'Фактически оплачено'!F4</f>
        <v>952424.59999999963</v>
      </c>
      <c r="G4" s="48">
        <f>'Предъявлено платежей'!G4-'Фактически оплачено'!G4</f>
        <v>923519.59999999963</v>
      </c>
    </row>
    <row r="5" spans="1:7" ht="15.75" thickBot="1" x14ac:dyDescent="0.3">
      <c r="A5" s="13" t="s">
        <v>20</v>
      </c>
      <c r="B5" s="48">
        <f>'Предъявлено платежей'!B5-'Фактически оплачено'!B5</f>
        <v>562950.09999999963</v>
      </c>
      <c r="C5" s="48">
        <f>'Предъявлено платежей'!C5-'Фактически оплачено'!C5</f>
        <v>1025611.6000000015</v>
      </c>
      <c r="D5" s="48">
        <f>'Предъявлено платежей'!D5-'Фактически оплачено'!D5</f>
        <v>1319748.8999999985</v>
      </c>
      <c r="E5" s="48">
        <f>'Предъявлено платежей'!E5-'Фактически оплачено'!E5</f>
        <v>1208694.9000000022</v>
      </c>
      <c r="F5" s="48">
        <f>'Предъявлено платежей'!F5-'Фактически оплачено'!F5</f>
        <v>891721.79999999702</v>
      </c>
      <c r="G5" s="48">
        <f>'Предъявлено платежей'!G5-'Фактически оплачено'!G5</f>
        <v>1331289.799999997</v>
      </c>
    </row>
    <row r="6" spans="1:7" ht="15.75" thickBot="1" x14ac:dyDescent="0.3">
      <c r="A6" s="13" t="s">
        <v>22</v>
      </c>
      <c r="B6" s="48">
        <f>'Предъявлено платежей'!B6-'Фактически оплачено'!B6</f>
        <v>415009.20000000112</v>
      </c>
      <c r="C6" s="48">
        <f>'Предъявлено платежей'!C6-'Фактически оплачено'!C6</f>
        <v>790571.09999999963</v>
      </c>
      <c r="D6" s="48">
        <f>'Предъявлено платежей'!D6-'Фактически оплачено'!D6</f>
        <v>1118935.5</v>
      </c>
      <c r="E6" s="48">
        <f>'Предъявлено платежей'!E6-'Фактически оплачено'!E6</f>
        <v>1098800.8999999985</v>
      </c>
      <c r="F6" s="48">
        <f>'Предъявлено платежей'!F6-'Фактически оплачено'!F6</f>
        <v>724455.5</v>
      </c>
      <c r="G6" s="48">
        <f>'Предъявлено платежей'!G6-'Фактически оплачено'!G6</f>
        <v>1214110.4000000022</v>
      </c>
    </row>
    <row r="7" spans="1:7" ht="15.75" thickBot="1" x14ac:dyDescent="0.3">
      <c r="A7" s="13" t="s">
        <v>33</v>
      </c>
      <c r="B7" s="48">
        <f>'Предъявлено платежей'!B7-'Фактически оплачено'!B7</f>
        <v>651745.30000000075</v>
      </c>
      <c r="C7" s="48">
        <f>'Предъявлено платежей'!C7-'Фактически оплачено'!C7</f>
        <v>1370334.7000000011</v>
      </c>
      <c r="D7" s="48">
        <f>'Предъявлено платежей'!D7-'Фактически оплачено'!D7</f>
        <v>1519144.0999999996</v>
      </c>
      <c r="E7" s="48">
        <f>'Предъявлено платежей'!E7-'Фактически оплачено'!E7</f>
        <v>1854091.0999999996</v>
      </c>
      <c r="F7" s="48">
        <f>'Предъявлено платежей'!F7-'Фактически оплачено'!F7</f>
        <v>863519.20000000112</v>
      </c>
      <c r="G7" s="48">
        <f>'Предъявлено платежей'!G7-'Фактически оплачено'!G7</f>
        <v>-242033.09999999963</v>
      </c>
    </row>
    <row r="8" spans="1:7" ht="15.75" thickBot="1" x14ac:dyDescent="0.3">
      <c r="A8" s="13" t="s">
        <v>1</v>
      </c>
      <c r="B8" s="48">
        <f>'Предъявлено платежей'!B8-'Фактически оплачено'!B8</f>
        <v>118268.60000000149</v>
      </c>
      <c r="C8" s="48">
        <f>'Предъявлено платежей'!C8-'Фактически оплачено'!C8</f>
        <v>537020.10000000149</v>
      </c>
      <c r="D8" s="48">
        <f>'Предъявлено платежей'!D8-'Фактически оплачено'!D8</f>
        <v>331069</v>
      </c>
      <c r="E8" s="48">
        <f>'Предъявлено платежей'!E8-'Фактически оплачено'!E8</f>
        <v>628383.80000000075</v>
      </c>
      <c r="F8" s="48">
        <f>'Предъявлено платежей'!F8-'Фактически оплачено'!F8</f>
        <v>8660.5</v>
      </c>
      <c r="G8" s="48">
        <f>'Предъявлено платежей'!G8-'Фактически оплачено'!G8</f>
        <v>245030.59999999776</v>
      </c>
    </row>
    <row r="9" spans="1:7" ht="15.75" thickBot="1" x14ac:dyDescent="0.3">
      <c r="A9" s="13" t="s">
        <v>2</v>
      </c>
      <c r="B9" s="48">
        <f>'Предъявлено платежей'!B9-'Фактически оплачено'!B9</f>
        <v>495898.59999999963</v>
      </c>
      <c r="C9" s="48">
        <f>'Предъявлено платежей'!C9-'Фактически оплачено'!C9</f>
        <v>376894.09999999963</v>
      </c>
      <c r="D9" s="48">
        <f>'Предъявлено платежей'!D9-'Фактически оплачено'!D9</f>
        <v>707526.5</v>
      </c>
      <c r="E9" s="48">
        <f>'Предъявлено платежей'!E9-'Фактически оплачено'!E9</f>
        <v>1185171.8000000007</v>
      </c>
      <c r="F9" s="48">
        <f>'Предъявлено платежей'!F9-'Фактически оплачено'!F9</f>
        <v>629066.10000000149</v>
      </c>
      <c r="G9" s="48">
        <f>'Предъявлено платежей'!G9-'Фактически оплачено'!G9</f>
        <v>522062.5</v>
      </c>
    </row>
    <row r="10" spans="1:7" ht="15.75" thickBot="1" x14ac:dyDescent="0.3">
      <c r="A10" s="13" t="s">
        <v>3</v>
      </c>
      <c r="B10" s="48">
        <f>'Предъявлено платежей'!B10-'Фактически оплачено'!B10</f>
        <v>908004.69999999925</v>
      </c>
      <c r="C10" s="48">
        <f>'Предъявлено платежей'!C10-'Фактически оплачено'!C10</f>
        <v>869873.30000000075</v>
      </c>
      <c r="D10" s="48">
        <f>'Предъявлено платежей'!D10-'Фактически оплачено'!D10</f>
        <v>969018.90000000224</v>
      </c>
      <c r="E10" s="48">
        <f>'Предъявлено платежей'!E10-'Фактически оплачено'!E10</f>
        <v>1247100.6000000015</v>
      </c>
      <c r="F10" s="48">
        <f>'Предъявлено платежей'!F10-'Фактически оплачено'!F10</f>
        <v>1224012.6000000015</v>
      </c>
      <c r="G10" s="48">
        <f>'Предъявлено платежей'!G10-'Фактически оплачено'!G10</f>
        <v>1370524.8000000007</v>
      </c>
    </row>
    <row r="11" spans="1:7" ht="15.75" thickBot="1" x14ac:dyDescent="0.3">
      <c r="A11" s="13" t="s">
        <v>34</v>
      </c>
      <c r="B11" s="48">
        <f>'Предъявлено платежей'!B11-'Фактически оплачено'!B11</f>
        <v>1428042.5</v>
      </c>
      <c r="C11" s="48">
        <f>'Предъявлено платежей'!C11-'Фактически оплачено'!C11</f>
        <v>1818473.1000000015</v>
      </c>
      <c r="D11" s="48">
        <f>'Предъявлено платежей'!D11-'Фактически оплачено'!D11</f>
        <v>2348760.8999999985</v>
      </c>
      <c r="E11" s="48">
        <f>'Предъявлено платежей'!E11-'Фактически оплачено'!E11</f>
        <v>2167029.6000000015</v>
      </c>
      <c r="F11" s="48">
        <f>'Предъявлено платежей'!F11-'Фактически оплачено'!F11</f>
        <v>1635773.400000006</v>
      </c>
      <c r="G11" s="48">
        <f>'Предъявлено платежей'!G11-'Фактически оплачено'!G11</f>
        <v>1716862</v>
      </c>
    </row>
    <row r="12" spans="1:7" ht="15.75" thickBot="1" x14ac:dyDescent="0.3">
      <c r="A12" s="13" t="s">
        <v>23</v>
      </c>
      <c r="B12" s="48">
        <f>'Предъявлено платежей'!B12-'Фактически оплачено'!B12</f>
        <v>930812.69999999925</v>
      </c>
      <c r="C12" s="48">
        <f>'Предъявлено платежей'!C12-'Фактически оплачено'!C12</f>
        <v>1503772.6999999993</v>
      </c>
      <c r="D12" s="48">
        <f>'Предъявлено платежей'!D12-'Фактически оплачено'!D12</f>
        <v>1054723.5</v>
      </c>
      <c r="E12" s="48">
        <f>'Предъявлено платежей'!E12-'Фактически оплачено'!E12</f>
        <v>714744.89999999851</v>
      </c>
      <c r="F12" s="48">
        <f>'Предъявлено платежей'!F12-'Фактически оплачено'!F12</f>
        <v>379791.5</v>
      </c>
      <c r="G12" s="48">
        <f>'Предъявлено платежей'!G12-'Фактически оплачено'!G12</f>
        <v>666564.39999999851</v>
      </c>
    </row>
    <row r="13" spans="1:7" ht="15.75" thickBot="1" x14ac:dyDescent="0.3">
      <c r="A13" s="13" t="s">
        <v>4</v>
      </c>
      <c r="B13" s="48">
        <f>'Предъявлено платежей'!B13-'Фактически оплачено'!B13</f>
        <v>1568715.6999999993</v>
      </c>
      <c r="C13" s="48">
        <f>'Предъявлено платежей'!C13-'Фактически оплачено'!C13</f>
        <v>2133522.8999999985</v>
      </c>
      <c r="D13" s="48">
        <f>'Предъявлено платежей'!D13-'Фактически оплачено'!D13</f>
        <v>1918643.8999999985</v>
      </c>
      <c r="E13" s="48">
        <f>'Предъявлено платежей'!E13-'Фактически оплачено'!E13</f>
        <v>2441252.9999999963</v>
      </c>
      <c r="F13" s="48">
        <f>'Предъявлено платежей'!F13-'Фактически оплачено'!F13</f>
        <v>1603635</v>
      </c>
      <c r="G13" s="48">
        <f>'Предъявлено платежей'!G13-'Фактически оплачено'!G13</f>
        <v>2712577.299999997</v>
      </c>
    </row>
    <row r="14" spans="1:7" ht="15.75" thickBot="1" x14ac:dyDescent="0.3">
      <c r="A14" s="13" t="s">
        <v>82</v>
      </c>
      <c r="B14" s="48">
        <f>'Предъявлено платежей'!B14-'Фактически оплачено'!B14</f>
        <v>133080.60000000009</v>
      </c>
      <c r="C14" s="48">
        <f>'Предъявлено платежей'!C14-'Фактически оплачено'!C14</f>
        <v>180521.79999999981</v>
      </c>
      <c r="D14" s="48">
        <f>'Предъявлено платежей'!D14-'Фактически оплачено'!D14</f>
        <v>300343.60000000009</v>
      </c>
      <c r="E14" s="48">
        <f>'Предъявлено платежей'!E14-'Фактически оплачено'!E14</f>
        <v>246796.39999999991</v>
      </c>
      <c r="F14" s="48">
        <f>'Предъявлено платежей'!F14-'Фактически оплачено'!F14</f>
        <v>217067.59999999963</v>
      </c>
      <c r="G14" s="48">
        <f>'Предъявлено платежей'!G14-'Фактически оплачено'!G14</f>
        <v>288590.70000000019</v>
      </c>
    </row>
    <row r="15" spans="1:7" ht="15.75" thickBot="1" x14ac:dyDescent="0.3">
      <c r="A15" s="13" t="s">
        <v>74</v>
      </c>
      <c r="B15" s="48">
        <f>'Предъявлено платежей'!B15-'Фактически оплачено'!B15</f>
        <v>632419.19999999925</v>
      </c>
      <c r="C15" s="48">
        <f>'Предъявлено платежей'!C15-'Фактически оплачено'!C15</f>
        <v>713784.80000000075</v>
      </c>
      <c r="D15" s="48">
        <f>'Предъявлено платежей'!D15-'Фактически оплачено'!D15</f>
        <v>1526917.7999999989</v>
      </c>
      <c r="E15" s="48">
        <f>'Предъявлено платежей'!E15-'Фактически оплачено'!E15</f>
        <v>752283.59999999963</v>
      </c>
      <c r="F15" s="48">
        <f>'Предъявлено платежей'!F15-'Фактически оплачено'!F15</f>
        <v>839918</v>
      </c>
      <c r="G15" s="48">
        <f>'Предъявлено платежей'!G15-'Фактически оплачено'!G15</f>
        <v>729590.19999999925</v>
      </c>
    </row>
    <row r="16" spans="1:7" ht="15.75" thickBot="1" x14ac:dyDescent="0.3">
      <c r="A16" s="13" t="s">
        <v>5</v>
      </c>
      <c r="B16" s="48">
        <f>'Предъявлено платежей'!B16-'Фактически оплачено'!B16</f>
        <v>525884.19999999925</v>
      </c>
      <c r="C16" s="48">
        <f>'Предъявлено платежей'!C16-'Фактически оплачено'!C16</f>
        <v>601121.09999999963</v>
      </c>
      <c r="D16" s="48">
        <f>'Предъявлено платежей'!D16-'Фактически оплачено'!D16</f>
        <v>675283.20000000112</v>
      </c>
      <c r="E16" s="48">
        <f>'Предъявлено платежей'!E16-'Фактически оплачено'!E16</f>
        <v>735369.59999999963</v>
      </c>
      <c r="F16" s="48">
        <f>'Предъявлено платежей'!F16-'Фактически оплачено'!F16</f>
        <v>658309.40000000037</v>
      </c>
      <c r="G16" s="48">
        <f>'Предъявлено платежей'!G16-'Фактически оплачено'!G16</f>
        <v>766181.90000000037</v>
      </c>
    </row>
    <row r="17" spans="1:7" ht="15.75" thickBot="1" x14ac:dyDescent="0.3">
      <c r="A17" s="13" t="s">
        <v>68</v>
      </c>
      <c r="B17" s="48">
        <f>'Предъявлено платежей'!B17-'Фактически оплачено'!B17</f>
        <v>958929.80000000075</v>
      </c>
      <c r="C17" s="48">
        <f>'Предъявлено платежей'!C17-'Фактически оплачено'!C17</f>
        <v>1133950.8000000007</v>
      </c>
      <c r="D17" s="48">
        <f>'Предъявлено платежей'!D17-'Фактически оплачено'!D17</f>
        <v>2152394.1999999993</v>
      </c>
      <c r="E17" s="48">
        <f>'Предъявлено платежей'!E17-'Фактически оплачено'!E17</f>
        <v>2377226.1000000015</v>
      </c>
      <c r="F17" s="48">
        <f>'Предъявлено платежей'!F17-'Фактически оплачено'!F17</f>
        <v>1598684.5</v>
      </c>
      <c r="G17" s="48">
        <f>'Предъявлено платежей'!G17-'Фактически оплачено'!G17</f>
        <v>2298842</v>
      </c>
    </row>
    <row r="18" spans="1:7" ht="15.75" thickBot="1" x14ac:dyDescent="0.3">
      <c r="A18" s="13" t="s">
        <v>38</v>
      </c>
      <c r="B18" s="48">
        <f>'Предъявлено платежей'!B18-'Фактически оплачено'!B18</f>
        <v>964757.20000000019</v>
      </c>
      <c r="C18" s="48">
        <f>'Предъявлено платежей'!C18-'Фактически оплачено'!C18</f>
        <v>1624535.1999999993</v>
      </c>
      <c r="D18" s="48">
        <f>'Предъявлено платежей'!D18-'Фактически оплачено'!D18</f>
        <v>1948731.0999999996</v>
      </c>
      <c r="E18" s="48">
        <f>'Предъявлено платежей'!E18-'Фактически оплачено'!E18</f>
        <v>2336108.2999999998</v>
      </c>
      <c r="F18" s="48">
        <f>'Предъявлено платежей'!F18-'Фактически оплачено'!F18</f>
        <v>2256643.9000000004</v>
      </c>
      <c r="G18" s="48">
        <f>'Предъявлено платежей'!G18-'Фактически оплачено'!G18</f>
        <v>2222269.3999999994</v>
      </c>
    </row>
    <row r="19" spans="1:7" ht="15.75" thickBot="1" x14ac:dyDescent="0.3">
      <c r="A19" s="13" t="s">
        <v>24</v>
      </c>
      <c r="B19" s="48">
        <f>'Предъявлено платежей'!B19-'Фактически оплачено'!B19</f>
        <v>1161593</v>
      </c>
      <c r="C19" s="48">
        <f>'Предъявлено платежей'!C19-'Фактически оплачено'!C19</f>
        <v>912909.30000000075</v>
      </c>
      <c r="D19" s="48">
        <f>'Предъявлено платежей'!D19-'Фактически оплачено'!D19</f>
        <v>1124418.5</v>
      </c>
      <c r="E19" s="48">
        <f>'Предъявлено платежей'!E19-'Фактически оплачено'!E19</f>
        <v>1412112.5999999996</v>
      </c>
      <c r="F19" s="48">
        <f>'Предъявлено платежей'!F19-'Фактически оплачено'!F19</f>
        <v>1437520.5</v>
      </c>
      <c r="G19" s="48">
        <f>'Предъявлено платежей'!G19-'Фактически оплачено'!G19</f>
        <v>1368624.0000000019</v>
      </c>
    </row>
    <row r="20" spans="1:7" ht="15.75" thickBot="1" x14ac:dyDescent="0.3">
      <c r="A20" s="13" t="s">
        <v>6</v>
      </c>
      <c r="B20" s="48">
        <f>'Предъявлено платежей'!B20-'Фактически оплачено'!B20</f>
        <v>466851.79999999888</v>
      </c>
      <c r="C20" s="48">
        <f>'Предъявлено платежей'!C20-'Фактически оплачено'!C20</f>
        <v>590726</v>
      </c>
      <c r="D20" s="48">
        <f>'Предъявлено платежей'!D20-'Фактически оплачено'!D20</f>
        <v>912415.19999999925</v>
      </c>
      <c r="E20" s="48">
        <f>'Предъявлено платежей'!E20-'Фактически оплачено'!E20</f>
        <v>748934.30000000075</v>
      </c>
      <c r="F20" s="48">
        <f>'Предъявлено платежей'!F20-'Фактически оплачено'!F20</f>
        <v>487126.40000000037</v>
      </c>
      <c r="G20" s="48">
        <f>'Предъявлено платежей'!G20-'Фактически оплачено'!G20</f>
        <v>462752.90000000224</v>
      </c>
    </row>
    <row r="21" spans="1:7" ht="15.75" thickBot="1" x14ac:dyDescent="0.3">
      <c r="A21" s="13" t="s">
        <v>76</v>
      </c>
      <c r="B21" s="48">
        <f>'Предъявлено платежей'!B21-'Фактически оплачено'!B21</f>
        <v>1292077.2999999989</v>
      </c>
      <c r="C21" s="48">
        <f>'Предъявлено платежей'!C21-'Фактически оплачено'!C21</f>
        <v>1436767.5999999996</v>
      </c>
      <c r="D21" s="48">
        <f>'Предъявлено платежей'!D21-'Фактически оплачено'!D21</f>
        <v>1331448.5999999996</v>
      </c>
      <c r="E21" s="48">
        <f>'Предъявлено платежей'!E21-'Фактически оплачено'!E21</f>
        <v>1250562.1999999993</v>
      </c>
      <c r="F21" s="48">
        <f>'Предъявлено платежей'!F21-'Фактически оплачено'!F21</f>
        <v>882582.89999999851</v>
      </c>
      <c r="G21" s="48">
        <f>'Предъявлено платежей'!G21-'Фактически оплачено'!G21</f>
        <v>909904</v>
      </c>
    </row>
    <row r="22" spans="1:7" ht="15.75" thickBot="1" x14ac:dyDescent="0.3">
      <c r="A22" s="13" t="s">
        <v>39</v>
      </c>
      <c r="B22" s="48">
        <f>'Предъявлено платежей'!B22-'Фактически оплачено'!B22</f>
        <v>280417.20000000019</v>
      </c>
      <c r="C22" s="48">
        <f>'Предъявлено платежей'!C22-'Фактически оплачено'!C22</f>
        <v>338121.10000000009</v>
      </c>
      <c r="D22" s="48">
        <f>'Предъявлено платежей'!D22-'Фактически оплачено'!D22</f>
        <v>383327.39999999991</v>
      </c>
      <c r="E22" s="48">
        <f>'Предъявлено платежей'!E22-'Фактически оплачено'!E22</f>
        <v>311314.60000000009</v>
      </c>
      <c r="F22" s="48">
        <f>'Предъявлено платежей'!F22-'Фактически оплачено'!F22</f>
        <v>475427.39999999991</v>
      </c>
      <c r="G22" s="48">
        <f>'Предъявлено платежей'!G22-'Фактически оплачено'!G22</f>
        <v>501094.39999999991</v>
      </c>
    </row>
    <row r="23" spans="1:7" ht="15.75" thickBot="1" x14ac:dyDescent="0.3">
      <c r="A23" s="13" t="s">
        <v>69</v>
      </c>
      <c r="B23" s="48">
        <f>'Предъявлено платежей'!B23-'Фактически оплачено'!B23</f>
        <v>1073517.6999999993</v>
      </c>
      <c r="C23" s="48">
        <f>'Предъявлено платежей'!C23-'Фактически оплачено'!C23</f>
        <v>647575.70000000298</v>
      </c>
      <c r="D23" s="48">
        <f>'Предъявлено платежей'!D23-'Фактически оплачено'!D23</f>
        <v>1639012.1000000015</v>
      </c>
      <c r="E23" s="48">
        <f>'Предъявлено платежей'!E23-'Фактически оплачено'!E23</f>
        <v>1202588.8000000007</v>
      </c>
      <c r="F23" s="48">
        <f>'Предъявлено платежей'!F23-'Фактически оплачено'!F23</f>
        <v>1441074.8999999985</v>
      </c>
      <c r="G23" s="48">
        <f>'Предъявлено платежей'!G23-'Фактически оплачено'!G23</f>
        <v>1353520</v>
      </c>
    </row>
    <row r="24" spans="1:7" ht="15.75" thickBot="1" x14ac:dyDescent="0.3">
      <c r="A24" s="13" t="s">
        <v>50</v>
      </c>
      <c r="B24" s="48">
        <f>'Предъявлено платежей'!B24-'Фактически оплачено'!B24</f>
        <v>483895.30000000075</v>
      </c>
      <c r="C24" s="48">
        <f>'Предъявлено платежей'!C24-'Фактически оплачено'!C24</f>
        <v>663141.09999999963</v>
      </c>
      <c r="D24" s="48">
        <f>'Предъявлено платежей'!D24-'Фактически оплачено'!D24</f>
        <v>1215872.0999999996</v>
      </c>
      <c r="E24" s="48">
        <f>'Предъявлено платежей'!E24-'Фактически оплачено'!E24</f>
        <v>1114199</v>
      </c>
      <c r="F24" s="48">
        <f>'Предъявлено платежей'!F24-'Фактически оплачено'!F24</f>
        <v>1156505.799999997</v>
      </c>
      <c r="G24" s="48">
        <f>'Предъявлено платежей'!G24-'Фактически оплачено'!G24</f>
        <v>1169191.700000003</v>
      </c>
    </row>
    <row r="25" spans="1:7" ht="15.75" thickBot="1" x14ac:dyDescent="0.3">
      <c r="A25" s="13" t="s">
        <v>7</v>
      </c>
      <c r="B25" s="48">
        <f>'Предъявлено платежей'!B25-'Фактически оплачено'!B25</f>
        <v>226952.70000000019</v>
      </c>
      <c r="C25" s="48">
        <f>'Предъявлено платежей'!C25-'Фактически оплачено'!C25</f>
        <v>409026.29999999981</v>
      </c>
      <c r="D25" s="48">
        <f>'Предъявлено платежей'!D25-'Фактически оплачено'!D25</f>
        <v>355449.59999999963</v>
      </c>
      <c r="E25" s="48">
        <f>'Предъявлено платежей'!E25-'Фактически оплачено'!E25</f>
        <v>584156.40000000037</v>
      </c>
      <c r="F25" s="48">
        <f>'Предъявлено платежей'!F25-'Фактически оплачено'!F25</f>
        <v>297345.40000000037</v>
      </c>
      <c r="G25" s="48">
        <f>'Предъявлено платежей'!G25-'Фактически оплачено'!G25</f>
        <v>286085.70000000112</v>
      </c>
    </row>
    <row r="26" spans="1:7" ht="15.75" thickBot="1" x14ac:dyDescent="0.3">
      <c r="A26" s="13" t="s">
        <v>32</v>
      </c>
      <c r="B26" s="48">
        <f>'Предъявлено платежей'!B26-'Фактически оплачено'!B26</f>
        <v>2186003.8999999985</v>
      </c>
      <c r="C26" s="48">
        <f>'Предъявлено платежей'!C26-'Фактически оплачено'!C26</f>
        <v>2226532.6000000015</v>
      </c>
      <c r="D26" s="48">
        <f>'Предъявлено платежей'!D26-'Фактически оплачено'!D26</f>
        <v>1951605.6000000015</v>
      </c>
      <c r="E26" s="48">
        <f>'Предъявлено платежей'!E26-'Фактически оплачено'!E26</f>
        <v>3230327.5</v>
      </c>
      <c r="F26" s="48">
        <f>'Предъявлено платежей'!F26-'Фактически оплачено'!F26</f>
        <v>1352748.299999997</v>
      </c>
      <c r="G26" s="48">
        <f>'Предъявлено платежей'!G26-'Фактически оплачено'!G26</f>
        <v>1346769.400000006</v>
      </c>
    </row>
    <row r="27" spans="1:7" ht="15.75" thickBot="1" x14ac:dyDescent="0.3">
      <c r="A27" s="13" t="s">
        <v>67</v>
      </c>
      <c r="B27" s="48">
        <f>'Предъявлено платежей'!B27-'Фактически оплачено'!B27</f>
        <v>2691170.1000000015</v>
      </c>
      <c r="C27" s="48">
        <f>'Предъявлено платежей'!C27-'Фактически оплачено'!C27</f>
        <v>2867965.3000000045</v>
      </c>
      <c r="D27" s="48">
        <f>'Предъявлено платежей'!D27-'Фактически оплачено'!D27</f>
        <v>3346013</v>
      </c>
      <c r="E27" s="48">
        <f>'Предъявлено платежей'!E27-'Фактически оплачено'!E27</f>
        <v>2998366.8999999985</v>
      </c>
      <c r="F27" s="48">
        <f>'Предъявлено платежей'!F27-'Фактически оплачено'!F27</f>
        <v>2819371.5</v>
      </c>
      <c r="G27" s="48">
        <f>'Предъявлено платежей'!G27-'Фактически оплачено'!G27</f>
        <v>2683737.8999999985</v>
      </c>
    </row>
    <row r="28" spans="1:7" ht="15.75" thickBot="1" x14ac:dyDescent="0.3">
      <c r="A28" s="13" t="s">
        <v>57</v>
      </c>
      <c r="B28" s="48">
        <f>'Предъявлено платежей'!B28-'Фактически оплачено'!B28</f>
        <v>275490.59999999963</v>
      </c>
      <c r="C28" s="48">
        <f>'Предъявлено платежей'!C28-'Фактически оплачено'!C28</f>
        <v>324125.20000000112</v>
      </c>
      <c r="D28" s="48">
        <f>'Предъявлено платежей'!D28-'Фактически оплачено'!D28</f>
        <v>432824.5</v>
      </c>
      <c r="E28" s="48">
        <f>'Предъявлено платежей'!E28-'Фактически оплачено'!E28</f>
        <v>392630.79999999888</v>
      </c>
      <c r="F28" s="48">
        <f>'Предъявлено платежей'!F28-'Фактически оплачено'!F28</f>
        <v>239980.20000000112</v>
      </c>
      <c r="G28" s="48">
        <f>'Предъявлено платежей'!G28-'Фактически оплачено'!G28</f>
        <v>362318</v>
      </c>
    </row>
    <row r="29" spans="1:7" ht="15.75" thickBot="1" x14ac:dyDescent="0.3">
      <c r="A29" s="13" t="s">
        <v>8</v>
      </c>
      <c r="B29" s="48">
        <f>'Предъявлено платежей'!B29-'Фактически оплачено'!B29</f>
        <v>1121398.6999999993</v>
      </c>
      <c r="C29" s="48">
        <f>'Предъявлено платежей'!C29-'Фактически оплачено'!C29</f>
        <v>885908.90000000037</v>
      </c>
      <c r="D29" s="48">
        <f>'Предъявлено платежей'!D29-'Фактически оплачено'!D29</f>
        <v>807681.30000000075</v>
      </c>
      <c r="E29" s="48">
        <f>'Предъявлено платежей'!E29-'Фактически оплачено'!E29</f>
        <v>965617</v>
      </c>
      <c r="F29" s="48">
        <f>'Предъявлено платежей'!F29-'Фактически оплачено'!F29</f>
        <v>159306.5</v>
      </c>
      <c r="G29" s="48">
        <f>'Предъявлено платежей'!G29-'Фактически оплачено'!G29</f>
        <v>324827.40000000037</v>
      </c>
    </row>
    <row r="30" spans="1:7" ht="15.75" thickBot="1" x14ac:dyDescent="0.3">
      <c r="A30" s="13" t="s">
        <v>25</v>
      </c>
      <c r="B30" s="48">
        <f>'Предъявлено платежей'!B30-'Фактически оплачено'!B30</f>
        <v>2552221.8999999985</v>
      </c>
      <c r="C30" s="48">
        <f>'Предъявлено платежей'!C30-'Фактически оплачено'!C30</f>
        <v>2286448.1999999993</v>
      </c>
      <c r="D30" s="48">
        <f>'Предъявлено платежей'!D30-'Фактически оплачено'!D30</f>
        <v>2189112.3000000007</v>
      </c>
      <c r="E30" s="48">
        <f>'Предъявлено платежей'!E30-'Фактически оплачено'!E30</f>
        <v>1657577.700000003</v>
      </c>
      <c r="F30" s="48">
        <f>'Предъявлено платежей'!F30-'Фактически оплачено'!F30</f>
        <v>2742293</v>
      </c>
      <c r="G30" s="48">
        <f>'Предъявлено платежей'!G30-'Фактически оплачено'!G30</f>
        <v>4006030.200000003</v>
      </c>
    </row>
    <row r="31" spans="1:7" ht="15.75" thickBot="1" x14ac:dyDescent="0.3">
      <c r="A31" s="13" t="s">
        <v>9</v>
      </c>
      <c r="B31" s="48">
        <f>'Предъявлено платежей'!B31-'Фактически оплачено'!B31</f>
        <v>506911.30000000075</v>
      </c>
      <c r="C31" s="48">
        <f>'Предъявлено платежей'!C31-'Фактически оплачено'!C31</f>
        <v>723193</v>
      </c>
      <c r="D31" s="48">
        <f>'Предъявлено платежей'!D31-'Фактически оплачено'!D31</f>
        <v>772232.69999999925</v>
      </c>
      <c r="E31" s="48">
        <f>'Предъявлено платежей'!E31-'Фактически оплачено'!E31</f>
        <v>331048.19999999925</v>
      </c>
      <c r="F31" s="48">
        <f>'Предъявлено платежей'!F31-'Фактически оплачено'!F31</f>
        <v>380286.29999999888</v>
      </c>
      <c r="G31" s="48">
        <f>'Предъявлено платежей'!G31-'Фактически оплачено'!G31</f>
        <v>447974.30000000075</v>
      </c>
    </row>
    <row r="32" spans="1:7" ht="15.75" thickBot="1" x14ac:dyDescent="0.3">
      <c r="A32" s="13" t="s">
        <v>80</v>
      </c>
      <c r="B32" s="48">
        <f>'Предъявлено платежей'!B32-'Фактически оплачено'!B32</f>
        <v>311152.59999999963</v>
      </c>
      <c r="C32" s="48">
        <f>'Предъявлено платежей'!C32-'Фактически оплачено'!C32</f>
        <v>193875.39999999944</v>
      </c>
      <c r="D32" s="48">
        <f>'Предъявлено платежей'!D32-'Фактически оплачено'!D32</f>
        <v>535238.40000000037</v>
      </c>
      <c r="E32" s="48">
        <f>'Предъявлено платежей'!E32-'Фактически оплачено'!E32</f>
        <v>262446.20000000019</v>
      </c>
      <c r="F32" s="48">
        <f>'Предъявлено платежей'!F32-'Фактически оплачено'!F32</f>
        <v>247294.79999999981</v>
      </c>
      <c r="G32" s="48">
        <f>'Предъявлено платежей'!G32-'Фактически оплачено'!G32</f>
        <v>385383.20000000019</v>
      </c>
    </row>
    <row r="33" spans="1:7" ht="15.75" thickBot="1" x14ac:dyDescent="0.3">
      <c r="A33" s="13" t="s">
        <v>112</v>
      </c>
      <c r="B33" s="48">
        <f>'Предъявлено платежей'!B33-'Фактически оплачено'!B33</f>
        <v>13296927.400000006</v>
      </c>
      <c r="C33" s="48">
        <f>'Предъявлено платежей'!C33-'Фактически оплачено'!C33</f>
        <v>7658376</v>
      </c>
      <c r="D33" s="48">
        <f>'Предъявлено платежей'!D33-'Фактически оплачено'!D33</f>
        <v>6033481.099999994</v>
      </c>
      <c r="E33" s="48">
        <f>'Предъявлено платежей'!E33-'Фактически оплачено'!E33</f>
        <v>17047596.199999988</v>
      </c>
      <c r="F33" s="48">
        <f>'Предъявлено платежей'!F33-'Фактически оплачено'!F33</f>
        <v>4360018.5999999642</v>
      </c>
      <c r="G33" s="48">
        <f>'Предъявлено платежей'!G33-'Фактически оплачено'!G33</f>
        <v>10258995.399999976</v>
      </c>
    </row>
    <row r="34" spans="1:7" ht="15.75" thickBot="1" x14ac:dyDescent="0.3">
      <c r="A34" s="13" t="s">
        <v>10</v>
      </c>
      <c r="B34" s="48">
        <f>'Предъявлено платежей'!B34-'Фактически оплачено'!B34</f>
        <v>4056555.400000006</v>
      </c>
      <c r="C34" s="48">
        <f>'Предъявлено платежей'!C34-'Фактически оплачено'!C34</f>
        <v>5178725.2999999821</v>
      </c>
      <c r="D34" s="48">
        <f>'Предъявлено платежей'!D34-'Фактически оплачено'!D34</f>
        <v>5659551.3000000119</v>
      </c>
      <c r="E34" s="48">
        <f>'Предъявлено платежей'!E34-'Фактически оплачено'!E34</f>
        <v>7618229.900000006</v>
      </c>
      <c r="F34" s="48">
        <f>'Предъявлено платежей'!F34-'Фактически оплачено'!F34</f>
        <v>7617198.900000006</v>
      </c>
      <c r="G34" s="48">
        <f>'Предъявлено платежей'!G34-'Фактически оплачено'!G34</f>
        <v>6795143.1999999881</v>
      </c>
    </row>
    <row r="35" spans="1:7" ht="15.75" thickBot="1" x14ac:dyDescent="0.3">
      <c r="A35" s="13" t="s">
        <v>26</v>
      </c>
      <c r="B35" s="48">
        <f>'Предъявлено платежей'!B35-'Фактически оплачено'!B35</f>
        <v>3017991.8999999985</v>
      </c>
      <c r="C35" s="48">
        <f>'Предъявлено платежей'!C35-'Фактически оплачено'!C35</f>
        <v>3311570</v>
      </c>
      <c r="D35" s="48">
        <f>'Предъявлено платежей'!D35-'Фактически оплачено'!D35</f>
        <v>3594224.3999999985</v>
      </c>
      <c r="E35" s="48">
        <f>'Предъявлено платежей'!E35-'Фактически оплачено'!E35</f>
        <v>2561593.0999999978</v>
      </c>
      <c r="F35" s="48">
        <f>'Предъявлено платежей'!F35-'Фактически оплачено'!F35</f>
        <v>2136135.9000000022</v>
      </c>
      <c r="G35" s="48">
        <f>'Предъявлено платежей'!G35-'Фактически оплачено'!G35</f>
        <v>2252147.8000000007</v>
      </c>
    </row>
    <row r="36" spans="1:7" ht="15.75" thickBot="1" x14ac:dyDescent="0.3">
      <c r="A36" s="13" t="s">
        <v>21</v>
      </c>
      <c r="B36" s="48">
        <f>'Предъявлено платежей'!B36-'Фактически оплачено'!B36</f>
        <v>147940.89999999991</v>
      </c>
      <c r="C36" s="48">
        <f>'Предъявлено платежей'!C36-'Фактически оплачено'!C36</f>
        <v>235040.5</v>
      </c>
      <c r="D36" s="48">
        <f>'Предъявлено платежей'!D36-'Фактически оплачено'!D36</f>
        <v>200813.40000000002</v>
      </c>
      <c r="E36" s="48">
        <f>'Предъявлено платежей'!E36-'Фактически оплачено'!E36</f>
        <v>109894</v>
      </c>
      <c r="F36" s="48">
        <f>'Предъявлено платежей'!F36-'Фактически оплачено'!F36</f>
        <v>167266.30000000005</v>
      </c>
      <c r="G36" s="48">
        <f>'Предъявлено платежей'!G36-'Фактически оплачено'!G36</f>
        <v>117179.40000000014</v>
      </c>
    </row>
    <row r="37" spans="1:7" ht="15.75" thickBot="1" x14ac:dyDescent="0.3">
      <c r="A37" s="13" t="s">
        <v>51</v>
      </c>
      <c r="B37" s="48">
        <f>'Предъявлено платежей'!B37-'Фактически оплачено'!B37</f>
        <v>1774051.200000003</v>
      </c>
      <c r="C37" s="48">
        <f>'Предъявлено платежей'!C37-'Фактически оплачено'!C37</f>
        <v>2248695.5</v>
      </c>
      <c r="D37" s="48">
        <f>'Предъявлено платежей'!D37-'Фактически оплачено'!D37</f>
        <v>3082878.3999999985</v>
      </c>
      <c r="E37" s="48">
        <f>'Предъявлено платежей'!E37-'Фактически оплачено'!E37</f>
        <v>2789150.299999997</v>
      </c>
      <c r="F37" s="48">
        <f>'Предъявлено платежей'!F37-'Фактически оплачено'!F37</f>
        <v>2028351</v>
      </c>
      <c r="G37" s="48">
        <f>'Предъявлено платежей'!G37-'Фактически оплачено'!G37</f>
        <v>1957788.400000006</v>
      </c>
    </row>
    <row r="38" spans="1:7" ht="15.75" thickBot="1" x14ac:dyDescent="0.3">
      <c r="A38" s="13" t="s">
        <v>27</v>
      </c>
      <c r="B38" s="48">
        <f>'Предъявлено платежей'!B38-'Фактически оплачено'!B38</f>
        <v>736940.90000000037</v>
      </c>
      <c r="C38" s="48">
        <f>'Предъявлено платежей'!C38-'Фактически оплачено'!C38</f>
        <v>469320.69999999925</v>
      </c>
      <c r="D38" s="48">
        <f>'Предъявлено платежей'!D38-'Фактически оплачено'!D38</f>
        <v>570909.90000000037</v>
      </c>
      <c r="E38" s="48">
        <f>'Предъявлено платежей'!E38-'Фактически оплачено'!E38</f>
        <v>860532.70000000112</v>
      </c>
      <c r="F38" s="48">
        <f>'Предъявлено платежей'!F38-'Фактически оплачено'!F38</f>
        <v>441773.60000000149</v>
      </c>
      <c r="G38" s="48">
        <f>'Предъявлено платежей'!G38-'Фактически оплачено'!G38</f>
        <v>387714.5</v>
      </c>
    </row>
    <row r="39" spans="1:7" ht="15.75" thickBot="1" x14ac:dyDescent="0.3">
      <c r="A39" s="13" t="s">
        <v>70</v>
      </c>
      <c r="B39" s="48">
        <f>'Предъявлено платежей'!B39-'Фактически оплачено'!B39</f>
        <v>2035177.5</v>
      </c>
      <c r="C39" s="48">
        <f>'Предъявлено платежей'!C39-'Фактически оплачено'!C39</f>
        <v>1081390.1000000015</v>
      </c>
      <c r="D39" s="48">
        <f>'Предъявлено платежей'!D39-'Фактически оплачено'!D39</f>
        <v>1593159.6000000015</v>
      </c>
      <c r="E39" s="48">
        <f>'Предъявлено платежей'!E39-'Фактически оплачено'!E39</f>
        <v>1820927.1000000015</v>
      </c>
      <c r="F39" s="48">
        <f>'Предъявлено платежей'!F39-'Фактически оплачено'!F39</f>
        <v>494766.10000000149</v>
      </c>
      <c r="G39" s="48">
        <f>'Предъявлено платежей'!G39-'Фактически оплачено'!G39</f>
        <v>2161425.599999994</v>
      </c>
    </row>
    <row r="40" spans="1:7" ht="15.75" thickBot="1" x14ac:dyDescent="0.3">
      <c r="A40" s="13" t="s">
        <v>71</v>
      </c>
      <c r="B40" s="48">
        <f>'Предъявлено платежей'!B40-'Фактически оплачено'!B40</f>
        <v>1643316.8000000007</v>
      </c>
      <c r="C40" s="48">
        <f>'Предъявлено платежей'!C40-'Фактически оплачено'!C40</f>
        <v>1214720.6999999993</v>
      </c>
      <c r="D40" s="48">
        <f>'Предъявлено платежей'!D40-'Фактически оплачено'!D40</f>
        <v>1333999.9000000022</v>
      </c>
      <c r="E40" s="48">
        <f>'Предъявлено платежей'!E40-'Фактически оплачено'!E40</f>
        <v>1459222.3000000007</v>
      </c>
      <c r="F40" s="48">
        <f>'Предъявлено платежей'!F40-'Фактически оплачено'!F40</f>
        <v>991976.30000000075</v>
      </c>
      <c r="G40" s="48">
        <f>'Предъявлено платежей'!G40-'Фактически оплачено'!G40</f>
        <v>1242578.6000000015</v>
      </c>
    </row>
    <row r="41" spans="1:7" ht="15.75" thickBot="1" x14ac:dyDescent="0.3">
      <c r="A41" s="13" t="s">
        <v>52</v>
      </c>
      <c r="B41" s="48">
        <f>'Предъявлено платежей'!B41-'Фактически оплачено'!B41</f>
        <v>906546.39999999851</v>
      </c>
      <c r="C41" s="48">
        <f>'Предъявлено платежей'!C41-'Фактически оплачено'!C41</f>
        <v>1216462.5</v>
      </c>
      <c r="D41" s="48">
        <f>'Предъявлено платежей'!D41-'Фактически оплачено'!D41</f>
        <v>1499392.1000000015</v>
      </c>
      <c r="E41" s="48">
        <f>'Предъявлено платежей'!E41-'Фактически оплачено'!E41</f>
        <v>2434785.1999999993</v>
      </c>
      <c r="F41" s="48">
        <f>'Предъявлено платежей'!F41-'Фактически оплачено'!F41</f>
        <v>1276329.1999999993</v>
      </c>
      <c r="G41" s="48">
        <f>'Предъявлено платежей'!G41-'Фактически оплачено'!G41</f>
        <v>1454038.4000000022</v>
      </c>
    </row>
    <row r="42" spans="1:7" ht="15.75" thickBot="1" x14ac:dyDescent="0.3">
      <c r="A42" s="13" t="s">
        <v>11</v>
      </c>
      <c r="B42" s="48">
        <f>'Предъявлено платежей'!B42-'Фактически оплачено'!B42</f>
        <v>834267.5</v>
      </c>
      <c r="C42" s="48">
        <f>'Предъявлено платежей'!C42-'Фактически оплачено'!C42</f>
        <v>241323.69999999925</v>
      </c>
      <c r="D42" s="48">
        <f>'Предъявлено платежей'!D42-'Фактически оплачено'!D42</f>
        <v>703524.60000000149</v>
      </c>
      <c r="E42" s="48">
        <f>'Предъявлено платежей'!E42-'Фактически оплачено'!E42</f>
        <v>654000.20000000112</v>
      </c>
      <c r="F42" s="48">
        <f>'Предъявлено платежей'!F42-'Фактически оплачено'!F42</f>
        <v>130462.70000000112</v>
      </c>
      <c r="G42" s="48">
        <f>'Предъявлено платежей'!G42-'Фактически оплачено'!G42</f>
        <v>282505.19999999925</v>
      </c>
    </row>
    <row r="43" spans="1:7" ht="15.75" thickBot="1" x14ac:dyDescent="0.3">
      <c r="A43" s="13" t="s">
        <v>53</v>
      </c>
      <c r="B43" s="48">
        <f>'Предъявлено платежей'!B43-'Фактически оплачено'!B43</f>
        <v>410921.40000000037</v>
      </c>
      <c r="C43" s="48">
        <f>'Предъявлено платежей'!C43-'Фактически оплачено'!C43</f>
        <v>392273.90000000037</v>
      </c>
      <c r="D43" s="48">
        <f>'Предъявлено платежей'!D43-'Фактически оплачено'!D43</f>
        <v>877858.09999999963</v>
      </c>
      <c r="E43" s="48">
        <f>'Предъявлено платежей'!E43-'Фактически оплачено'!E43</f>
        <v>813739.19999999925</v>
      </c>
      <c r="F43" s="48">
        <f>'Предъявлено платежей'!F43-'Фактически оплачено'!F43</f>
        <v>466325.90000000037</v>
      </c>
      <c r="G43" s="48">
        <f>'Предъявлено платежей'!G43-'Фактически оплачено'!G43</f>
        <v>1025936.9000000004</v>
      </c>
    </row>
    <row r="44" spans="1:7" ht="15.75" thickBot="1" x14ac:dyDescent="0.3">
      <c r="A44" s="13" t="s">
        <v>49</v>
      </c>
      <c r="B44" s="48">
        <f>'Предъявлено платежей'!B44-'Фактически оплачено'!B44</f>
        <v>2078278.6000000015</v>
      </c>
      <c r="C44" s="48">
        <f>'Предъявлено платежей'!C44-'Фактически оплачено'!C44</f>
        <v>3712446.8000000007</v>
      </c>
      <c r="D44" s="48">
        <f>'Предъявлено платежей'!D44-'Фактически оплачено'!D44</f>
        <v>6192071.3999999985</v>
      </c>
      <c r="E44" s="48">
        <f>'Предъявлено платежей'!E44-'Фактически оплачено'!E44</f>
        <v>4082337.6999999955</v>
      </c>
      <c r="F44" s="48">
        <f>'Предъявлено платежей'!F44-'Фактически оплачено'!F44</f>
        <v>3169587.599999994</v>
      </c>
      <c r="G44" s="48">
        <f>'Предъявлено платежей'!G44-'Фактически оплачено'!G44</f>
        <v>2645577.5</v>
      </c>
    </row>
    <row r="45" spans="1:7" ht="15.75" thickBot="1" x14ac:dyDescent="0.3">
      <c r="A45" s="13" t="s">
        <v>77</v>
      </c>
      <c r="B45" s="48">
        <f>'Предъявлено платежей'!B45-'Фактически оплачено'!B45</f>
        <v>1719632</v>
      </c>
      <c r="C45" s="48">
        <f>'Предъявлено платежей'!C45-'Фактически оплачено'!C45</f>
        <v>1488378</v>
      </c>
      <c r="D45" s="48">
        <f>'Предъявлено платежей'!D45-'Фактически оплачено'!D45</f>
        <v>772681.5</v>
      </c>
      <c r="E45" s="48">
        <f>'Предъявлено платежей'!E45-'Фактически оплачено'!E45</f>
        <v>1515639.700000003</v>
      </c>
      <c r="F45" s="48">
        <f>'Предъявлено платежей'!F45-'Фактически оплачено'!F45</f>
        <v>984072.80000000075</v>
      </c>
      <c r="G45" s="48">
        <f>'Предъявлено платежей'!G45-'Фактически оплачено'!G45</f>
        <v>845358.60000000149</v>
      </c>
    </row>
    <row r="46" spans="1:7" ht="15.75" thickBot="1" x14ac:dyDescent="0.3">
      <c r="A46" s="13" t="s">
        <v>28</v>
      </c>
      <c r="B46" s="48">
        <f>'Предъявлено платежей'!B46-'Фактически оплачено'!B46</f>
        <v>232586.70000000019</v>
      </c>
      <c r="C46" s="48">
        <f>'Предъявлено платежей'!C46-'Фактически оплачено'!C46</f>
        <v>325681.90000000037</v>
      </c>
      <c r="D46" s="48">
        <f>'Предъявлено платежей'!D46-'Фактически оплачено'!D46</f>
        <v>515461.20000000019</v>
      </c>
      <c r="E46" s="48">
        <f>'Предъявлено платежей'!E46-'Фактически оплачено'!E46</f>
        <v>527947.69999999925</v>
      </c>
      <c r="F46" s="48">
        <f>'Предъявлено платежей'!F46-'Фактически оплачено'!F46</f>
        <v>493882.19999999925</v>
      </c>
      <c r="G46" s="48">
        <f>'Предъявлено платежей'!G46-'Фактически оплачено'!G46</f>
        <v>642869.20000000112</v>
      </c>
    </row>
    <row r="47" spans="1:7" ht="15.75" thickBot="1" x14ac:dyDescent="0.3">
      <c r="A47" s="13" t="s">
        <v>29</v>
      </c>
      <c r="B47" s="48">
        <f>'Предъявлено платежей'!B47-'Фактически оплачено'!B47</f>
        <v>461203.29999999981</v>
      </c>
      <c r="C47" s="48">
        <f>'Предъявлено платежей'!C47-'Фактически оплачено'!C47</f>
        <v>531477.90000000037</v>
      </c>
      <c r="D47" s="48">
        <f>'Предъявлено платежей'!D47-'Фактически оплачено'!D47</f>
        <v>119972.5</v>
      </c>
      <c r="E47" s="48">
        <f>'Предъявлено платежей'!E47-'Фактически оплачено'!E47</f>
        <v>233654.5</v>
      </c>
      <c r="F47" s="48">
        <f>'Предъявлено платежей'!F47-'Фактически оплачено'!F47</f>
        <v>275779.40000000037</v>
      </c>
      <c r="G47" s="48">
        <f>'Предъявлено платежей'!G47-'Фактически оплачено'!G47</f>
        <v>294276.19999999925</v>
      </c>
    </row>
    <row r="48" spans="1:7" ht="15.75" thickBot="1" x14ac:dyDescent="0.3">
      <c r="A48" s="13" t="s">
        <v>63</v>
      </c>
      <c r="B48" s="48">
        <f>'Предъявлено платежей'!B48-'Фактически оплачено'!B48</f>
        <v>79364.100000000093</v>
      </c>
      <c r="C48" s="48">
        <f>'Предъявлено платежей'!C48-'Фактически оплачено'!C48</f>
        <v>65830.699999999953</v>
      </c>
      <c r="D48" s="48">
        <f>'Предъявлено платежей'!D48-'Фактически оплачено'!D48</f>
        <v>62556.899999999907</v>
      </c>
      <c r="E48" s="48">
        <f>'Предъявлено платежей'!E48-'Фактически оплачено'!E48</f>
        <v>51932</v>
      </c>
      <c r="F48" s="48">
        <f>'Предъявлено платежей'!F48-'Фактически оплачено'!F48</f>
        <v>33119.899999999907</v>
      </c>
      <c r="G48" s="48">
        <f>'Предъявлено платежей'!G48-'Фактически оплачено'!G48</f>
        <v>50181.40000000014</v>
      </c>
    </row>
    <row r="49" spans="1:7" ht="15.75" thickBot="1" x14ac:dyDescent="0.3">
      <c r="A49" s="13" t="s">
        <v>43</v>
      </c>
      <c r="B49" s="48">
        <f>'Предъявлено платежей'!B49-'Фактически оплачено'!B49</f>
        <v>1544940.1999999955</v>
      </c>
      <c r="C49" s="48">
        <f>'Предъявлено платежей'!C49-'Фактически оплачено'!C49</f>
        <v>1903687.700000003</v>
      </c>
      <c r="D49" s="48">
        <f>'Предъявлено платежей'!D49-'Фактически оплачено'!D49</f>
        <v>1998005.799999997</v>
      </c>
      <c r="E49" s="48">
        <f>'Предъявлено платежей'!E49-'Фактически оплачено'!E49</f>
        <v>1622609.8999999985</v>
      </c>
      <c r="F49" s="48">
        <f>'Предъявлено платежей'!F49-'Фактически оплачено'!F49</f>
        <v>1331542.700000003</v>
      </c>
      <c r="G49" s="48">
        <f>'Предъявлено платежей'!G49-'Фактически оплачено'!G49</f>
        <v>1544500.1000000015</v>
      </c>
    </row>
    <row r="50" spans="1:7" ht="15.75" thickBot="1" x14ac:dyDescent="0.3">
      <c r="A50" s="13" t="s">
        <v>73</v>
      </c>
      <c r="B50" s="48">
        <f>'Предъявлено платежей'!B50-'Фактически оплачено'!B50</f>
        <v>804629.5</v>
      </c>
      <c r="C50" s="48">
        <f>'Предъявлено платежей'!C50-'Фактически оплачено'!C50</f>
        <v>715384.70000000019</v>
      </c>
      <c r="D50" s="48">
        <f>'Предъявлено платежей'!D50-'Фактически оплачено'!D50</f>
        <v>873252.5</v>
      </c>
      <c r="E50" s="48">
        <f>'Предъявлено платежей'!E50-'Фактически оплачено'!E50</f>
        <v>884574.10000000149</v>
      </c>
      <c r="F50" s="48">
        <f>'Предъявлено платежей'!F50-'Фактически оплачено'!F50</f>
        <v>398967.19999999925</v>
      </c>
      <c r="G50" s="48">
        <f>'Предъявлено платежей'!G50-'Фактически оплачено'!G50</f>
        <v>380756.20000000112</v>
      </c>
    </row>
    <row r="51" spans="1:7" ht="15.75" thickBot="1" x14ac:dyDescent="0.3">
      <c r="A51" s="13" t="s">
        <v>36</v>
      </c>
      <c r="B51" s="48">
        <f>'Предъявлено платежей'!B51-'Фактически оплачено'!B51</f>
        <v>2664402.5999999996</v>
      </c>
      <c r="C51" s="48">
        <f>'Предъявлено платежей'!C51-'Фактически оплачено'!C51</f>
        <v>6016745.5999999996</v>
      </c>
      <c r="D51" s="48">
        <f>'Предъявлено платежей'!D51-'Фактически оплачено'!D51</f>
        <v>6863136.2000000011</v>
      </c>
      <c r="E51" s="48">
        <f>'Предъявлено платежей'!E51-'Фактически оплачено'!E51</f>
        <v>7026658.5</v>
      </c>
      <c r="F51" s="48">
        <f>'Предъявлено платежей'!F51-'Фактически оплачено'!F51</f>
        <v>7828873.8000000007</v>
      </c>
      <c r="G51" s="48">
        <f>'Предъявлено платежей'!G51-'Фактически оплачено'!G51</f>
        <v>6618655.4000000022</v>
      </c>
    </row>
    <row r="52" spans="1:7" ht="15.75" thickBot="1" x14ac:dyDescent="0.3">
      <c r="A52" s="13" t="s">
        <v>37</v>
      </c>
      <c r="B52" s="48">
        <f>'Предъявлено платежей'!B52-'Фактически оплачено'!B52</f>
        <v>1223187.8999999999</v>
      </c>
      <c r="C52" s="48">
        <f>'Предъявлено платежей'!C52-'Фактически оплачено'!C52</f>
        <v>1487057.7000000002</v>
      </c>
      <c r="D52" s="48">
        <f>'Предъявлено платежей'!D52-'Фактически оплачено'!D52</f>
        <v>1665090.5000000002</v>
      </c>
      <c r="E52" s="48">
        <f>'Предъявлено платежей'!E52-'Фактически оплачено'!E52</f>
        <v>1970466.9</v>
      </c>
      <c r="F52" s="48">
        <f>'Предъявлено платежей'!F52-'Фактически оплачено'!F52</f>
        <v>1501052.8</v>
      </c>
      <c r="G52" s="48">
        <f>'Предъявлено платежей'!G52-'Фактически оплачено'!G52</f>
        <v>1987207.4</v>
      </c>
    </row>
    <row r="53" spans="1:7" ht="15.75" thickBot="1" x14ac:dyDescent="0.3">
      <c r="A53" s="13" t="s">
        <v>30</v>
      </c>
      <c r="B53" s="48">
        <f>'Предъявлено платежей'!B53-'Фактически оплачено'!B53</f>
        <v>131058.5</v>
      </c>
      <c r="C53" s="48">
        <f>'Предъявлено платежей'!C53-'Фактически оплачено'!C53</f>
        <v>82591.899999999907</v>
      </c>
      <c r="D53" s="48">
        <f>'Предъявлено платежей'!D53-'Фактически оплачено'!D53</f>
        <v>163087.19999999972</v>
      </c>
      <c r="E53" s="48">
        <f>'Предъявлено платежей'!E53-'Фактически оплачено'!E53</f>
        <v>340972.20000000019</v>
      </c>
      <c r="F53" s="48">
        <f>'Предъявлено платежей'!F53-'Фактически оплачено'!F53</f>
        <v>230735.19999999972</v>
      </c>
      <c r="G53" s="48">
        <f>'Предъявлено платежей'!G53-'Фактически оплачено'!G53</f>
        <v>363022.20000000019</v>
      </c>
    </row>
    <row r="54" spans="1:7" ht="15.75" thickBot="1" x14ac:dyDescent="0.3">
      <c r="A54" s="13" t="s">
        <v>18</v>
      </c>
      <c r="B54" s="48">
        <f>'Предъявлено платежей'!B54-'Фактически оплачено'!B54</f>
        <v>625510.09999999963</v>
      </c>
      <c r="C54" s="48">
        <f>'Предъявлено платежей'!C54-'Фактически оплачено'!C54</f>
        <v>461211.10000000149</v>
      </c>
      <c r="D54" s="48">
        <f>'Предъявлено платежей'!D54-'Фактически оплачено'!D54</f>
        <v>1210061.3000000007</v>
      </c>
      <c r="E54" s="48">
        <f>'Предъявлено платежей'!E54-'Фактически оплачено'!E54</f>
        <v>825690.30000000075</v>
      </c>
      <c r="F54" s="48">
        <f>'Предъявлено платежей'!F54-'Фактически оплачено'!F54</f>
        <v>554286.79999999888</v>
      </c>
      <c r="G54" s="48">
        <f>'Предъявлено платежей'!G54-'Фактически оплачено'!G54</f>
        <v>834005.30000000075</v>
      </c>
    </row>
    <row r="55" spans="1:7" ht="15.75" thickBot="1" x14ac:dyDescent="0.3">
      <c r="A55" s="13" t="s">
        <v>19</v>
      </c>
      <c r="B55" s="48">
        <f>'Предъявлено платежей'!B55-'Фактически оплачено'!B55</f>
        <v>1717944.8000000007</v>
      </c>
      <c r="C55" s="48">
        <f>'Предъявлено платежей'!C55-'Фактически оплачено'!C55</f>
        <v>2049756.9000000022</v>
      </c>
      <c r="D55" s="48">
        <f>'Предъявлено платежей'!D55-'Фактически оплачено'!D55</f>
        <v>2202122.5999999996</v>
      </c>
      <c r="E55" s="48">
        <f>'Предъявлено платежей'!E55-'Фактически оплачено'!E55</f>
        <v>2105325.6999999993</v>
      </c>
      <c r="F55" s="48">
        <f>'Предъявлено платежей'!F55-'Фактически оплачено'!F55</f>
        <v>2324724</v>
      </c>
      <c r="G55" s="48">
        <f>'Предъявлено платежей'!G55-'Фактически оплачено'!G55</f>
        <v>2389969.5</v>
      </c>
    </row>
    <row r="56" spans="1:7" ht="15.75" thickBot="1" x14ac:dyDescent="0.3">
      <c r="A56" s="13" t="s">
        <v>31</v>
      </c>
      <c r="B56" s="48">
        <f>'Предъявлено платежей'!B56-'Фактически оплачено'!B56</f>
        <v>0</v>
      </c>
      <c r="C56" s="48">
        <f>'Предъявлено платежей'!C56-'Фактически оплачено'!C56</f>
        <v>0</v>
      </c>
      <c r="D56" s="48">
        <f>'Предъявлено платежей'!D56-'Фактически оплачено'!D56</f>
        <v>573180.29999999888</v>
      </c>
      <c r="E56" s="48">
        <f>'Предъявлено платежей'!E56-'Фактически оплачено'!E56</f>
        <v>1110210.6999999993</v>
      </c>
      <c r="F56" s="48">
        <f>'Предъявлено платежей'!F56-'Фактически оплачено'!F56</f>
        <v>1381381.5</v>
      </c>
      <c r="G56" s="48">
        <f>'Предъявлено платежей'!G56-'Фактически оплачено'!G56</f>
        <v>1030592.3999999985</v>
      </c>
    </row>
    <row r="57" spans="1:7" ht="15.75" thickBot="1" x14ac:dyDescent="0.3">
      <c r="A57" s="13" t="s">
        <v>44</v>
      </c>
      <c r="B57" s="48">
        <f>'Предъявлено платежей'!B57-'Фактически оплачено'!B57</f>
        <v>195459</v>
      </c>
      <c r="C57" s="48">
        <f>'Предъявлено платежей'!C57-'Фактически оплачено'!C57</f>
        <v>327854.09999999963</v>
      </c>
      <c r="D57" s="48">
        <f>'Предъявлено платежей'!D57-'Фактически оплачено'!D57</f>
        <v>375964</v>
      </c>
      <c r="E57" s="48">
        <f>'Предъявлено платежей'!E57-'Фактически оплачено'!E57</f>
        <v>383327.70000000019</v>
      </c>
      <c r="F57" s="48">
        <f>'Предъявлено платежей'!F57-'Фактически оплачено'!F57</f>
        <v>245253.40000000037</v>
      </c>
      <c r="G57" s="48">
        <f>'Предъявлено платежей'!G57-'Фактически оплачено'!G57</f>
        <v>210708.19999999925</v>
      </c>
    </row>
    <row r="58" spans="1:7" ht="15.75" thickBot="1" x14ac:dyDescent="0.3">
      <c r="A58" s="13" t="s">
        <v>45</v>
      </c>
      <c r="B58" s="48">
        <f>'Предъявлено платежей'!B58-'Фактически оплачено'!B58</f>
        <v>626594.69999999925</v>
      </c>
      <c r="C58" s="48">
        <f>'Предъявлено платежей'!C58-'Фактически оплачено'!C58</f>
        <v>513791.30000000075</v>
      </c>
      <c r="D58" s="48">
        <f>'Предъявлено платежей'!D58-'Фактически оплачено'!D58</f>
        <v>375859.79999999888</v>
      </c>
      <c r="E58" s="48">
        <f>'Предъявлено платежей'!E58-'Фактически оплачено'!E58</f>
        <v>418430</v>
      </c>
      <c r="F58" s="48">
        <f>'Предъявлено платежей'!F58-'Фактически оплачено'!F58</f>
        <v>374835.70000000112</v>
      </c>
      <c r="G58" s="48">
        <f>'Предъявлено платежей'!G58-'Фактически оплачено'!G58</f>
        <v>574568.80000000075</v>
      </c>
    </row>
    <row r="59" spans="1:7" ht="15.75" thickBot="1" x14ac:dyDescent="0.3">
      <c r="A59" s="13" t="s">
        <v>75</v>
      </c>
      <c r="B59" s="48">
        <f>'Предъявлено платежей'!B59-'Фактически оплачено'!B59</f>
        <v>936202.30000000075</v>
      </c>
      <c r="C59" s="48">
        <f>'Предъявлено платежей'!C59-'Фактически оплачено'!C59</f>
        <v>1444076.5</v>
      </c>
      <c r="D59" s="48">
        <f>'Предъявлено платежей'!D59-'Фактически оплачено'!D59</f>
        <v>1611324.7999999989</v>
      </c>
      <c r="E59" s="48">
        <f>'Предъявлено платежей'!E59-'Фактически оплачено'!E59</f>
        <v>1591023.8000000007</v>
      </c>
      <c r="F59" s="48">
        <f>'Предъявлено платежей'!F59-'Фактически оплачено'!F59</f>
        <v>2185561.3999999985</v>
      </c>
      <c r="G59" s="48">
        <f>'Предъявлено платежей'!G59-'Фактически оплачено'!G59</f>
        <v>1654661</v>
      </c>
    </row>
    <row r="60" spans="1:7" ht="15.75" thickBot="1" x14ac:dyDescent="0.3">
      <c r="A60" s="13" t="s">
        <v>40</v>
      </c>
      <c r="B60" s="48">
        <f>'Предъявлено платежей'!B60-'Фактически оплачено'!B60</f>
        <v>1036047.0999999996</v>
      </c>
      <c r="C60" s="48">
        <f>'Предъявлено платежей'!C60-'Фактически оплачено'!C60</f>
        <v>1241099.5999999996</v>
      </c>
      <c r="D60" s="48">
        <f>'Предъявлено платежей'!D60-'Фактически оплачено'!D60</f>
        <v>1234722</v>
      </c>
      <c r="E60" s="48">
        <f>'Предъявлено платежей'!E60-'Фактически оплачено'!E60</f>
        <v>1173509.5999999996</v>
      </c>
      <c r="F60" s="48">
        <f>'Предъявлено платежей'!F60-'Фактически оплачено'!F60</f>
        <v>1735169.6000000006</v>
      </c>
      <c r="G60" s="48">
        <f>'Предъявлено платежей'!G60-'Фактически оплачено'!G60</f>
        <v>1556494.2999999998</v>
      </c>
    </row>
    <row r="61" spans="1:7" ht="15.75" thickBot="1" x14ac:dyDescent="0.3">
      <c r="A61" s="13" t="s">
        <v>46</v>
      </c>
      <c r="B61" s="48">
        <f>'Предъявлено платежей'!B61-'Фактически оплачено'!B61</f>
        <v>899962.79999999702</v>
      </c>
      <c r="C61" s="48">
        <f>'Предъявлено платежей'!C61-'Фактически оплачено'!C61</f>
        <v>1554426.1000000015</v>
      </c>
      <c r="D61" s="48">
        <f>'Предъявлено платежей'!D61-'Фактически оплачено'!D61</f>
        <v>482664.80000000447</v>
      </c>
      <c r="E61" s="48">
        <f>'Предъявлено платежей'!E61-'Фактически оплачено'!E61</f>
        <v>1823731.3999999985</v>
      </c>
      <c r="F61" s="48">
        <f>'Предъявлено платежей'!F61-'Фактически оплачено'!F61</f>
        <v>1012270.3000000045</v>
      </c>
      <c r="G61" s="48">
        <f>'Предъявлено платежей'!G61-'Фактически оплачено'!G61</f>
        <v>1274226</v>
      </c>
    </row>
    <row r="62" spans="1:7" ht="15.75" thickBot="1" x14ac:dyDescent="0.3">
      <c r="A62" s="13" t="s">
        <v>64</v>
      </c>
      <c r="B62" s="48">
        <f>'Предъявлено платежей'!B62-'Фактически оплачено'!B62</f>
        <v>194453.69999999995</v>
      </c>
      <c r="C62" s="48">
        <f>'Предъявлено платежей'!C62-'Фактически оплачено'!C62</f>
        <v>211585</v>
      </c>
      <c r="D62" s="48">
        <f>'Предъявлено платежей'!D62-'Фактически оплачено'!D62</f>
        <v>192256.19999999995</v>
      </c>
      <c r="E62" s="48">
        <f>'Предъявлено платежей'!E62-'Фактически оплачено'!E62</f>
        <v>247223.69999999995</v>
      </c>
      <c r="F62" s="48">
        <f>'Предъявлено платежей'!F62-'Фактически оплачено'!F62</f>
        <v>193791</v>
      </c>
      <c r="G62" s="48">
        <f>'Предъявлено платежей'!G62-'Фактически оплачено'!G62</f>
        <v>126716</v>
      </c>
    </row>
    <row r="63" spans="1:7" ht="15.75" thickBot="1" x14ac:dyDescent="0.3">
      <c r="A63" s="13" t="s">
        <v>65</v>
      </c>
      <c r="B63" s="48">
        <f>'Предъявлено платежей'!B63-'Фактически оплачено'!B63</f>
        <v>180821.10000000056</v>
      </c>
      <c r="C63" s="48">
        <f>'Предъявлено платежей'!C63-'Фактически оплачено'!C63</f>
        <v>238045.5</v>
      </c>
      <c r="D63" s="48">
        <f>'Предъявлено платежей'!D63-'Фактически оплачено'!D63</f>
        <v>469579.09999999963</v>
      </c>
      <c r="E63" s="48">
        <f>'Предъявлено платежей'!E63-'Фактически оплачено'!E63</f>
        <v>401511.10000000056</v>
      </c>
      <c r="F63" s="48">
        <f>'Предъявлено платежей'!F63-'Фактически оплачено'!F63</f>
        <v>375777.09999999963</v>
      </c>
      <c r="G63" s="48">
        <f>'Предъявлено платежей'!G63-'Фактически оплачено'!G63</f>
        <v>472218.5</v>
      </c>
    </row>
    <row r="64" spans="1:7" ht="15.75" thickBot="1" x14ac:dyDescent="0.3">
      <c r="A64" s="13" t="s">
        <v>35</v>
      </c>
      <c r="B64" s="48">
        <f>'Предъявлено платежей'!B64-'Фактически оплачено'!B64</f>
        <v>1764180.8999999985</v>
      </c>
      <c r="C64" s="48">
        <f>'Предъявлено платежей'!C64-'Фактически оплачено'!C64</f>
        <v>3339289.8999999985</v>
      </c>
      <c r="D64" s="48">
        <f>'Предъявлено платежей'!D64-'Фактически оплачено'!D64</f>
        <v>4059372</v>
      </c>
      <c r="E64" s="48">
        <f>'Предъявлено платежей'!E64-'Фактически оплачено'!E64</f>
        <v>3410269.299999997</v>
      </c>
      <c r="F64" s="48">
        <f>'Предъявлено платежей'!F64-'Фактически оплачено'!F64</f>
        <v>2528107.200000003</v>
      </c>
      <c r="G64" s="48">
        <f>'Предъявлено платежей'!G64-'Фактически оплачено'!G64</f>
        <v>1196755.200000003</v>
      </c>
    </row>
    <row r="65" spans="1:7" ht="15.75" thickBot="1" x14ac:dyDescent="0.3">
      <c r="A65" s="13" t="s">
        <v>12</v>
      </c>
      <c r="B65" s="48">
        <f>'Предъявлено платежей'!B65-'Фактически оплачено'!B65</f>
        <v>267977.30000000075</v>
      </c>
      <c r="C65" s="48">
        <f>'Предъявлено платежей'!C65-'Фактически оплачено'!C65</f>
        <v>391261.80000000075</v>
      </c>
      <c r="D65" s="48">
        <f>'Предъявлено платежей'!D65-'Фактически оплачено'!D65</f>
        <v>593488.5</v>
      </c>
      <c r="E65" s="48">
        <f>'Предъявлено платежей'!E65-'Фактически оплачено'!E65</f>
        <v>682212.90000000224</v>
      </c>
      <c r="F65" s="48">
        <f>'Предъявлено платежей'!F65-'Фактически оплачено'!F65</f>
        <v>661997.60000000149</v>
      </c>
      <c r="G65" s="48">
        <f>'Предъявлено платежей'!G65-'Фактически оплачено'!G65</f>
        <v>536457.69999999925</v>
      </c>
    </row>
    <row r="66" spans="1:7" ht="15.75" thickBot="1" x14ac:dyDescent="0.3">
      <c r="A66" s="13" t="s">
        <v>54</v>
      </c>
      <c r="B66" s="48">
        <f>'Предъявлено платежей'!B66-'Фактически оплачено'!B66</f>
        <v>2100981.8999999985</v>
      </c>
      <c r="C66" s="48">
        <f>'Предъявлено платежей'!C66-'Фактически оплачено'!C66</f>
        <v>2757520.799999997</v>
      </c>
      <c r="D66" s="48">
        <f>'Предъявлено платежей'!D66-'Фактически оплачено'!D66</f>
        <v>4476907.5</v>
      </c>
      <c r="E66" s="48">
        <f>'Предъявлено платежей'!E66-'Фактически оплачено'!E66</f>
        <v>3028659.8999999985</v>
      </c>
      <c r="F66" s="48">
        <f>'Предъявлено платежей'!F66-'Фактически оплачено'!F66</f>
        <v>1637619.900000006</v>
      </c>
      <c r="G66" s="48">
        <f>'Предъявлено платежей'!G66-'Фактически оплачено'!G66</f>
        <v>3249642.8999999985</v>
      </c>
    </row>
    <row r="67" spans="1:7" ht="15.75" thickBot="1" x14ac:dyDescent="0.3">
      <c r="A67" s="13" t="s">
        <v>113</v>
      </c>
      <c r="B67" s="48">
        <f>'Предъявлено платежей'!B67-'Фактически оплачено'!B67</f>
        <v>10587477.700000003</v>
      </c>
      <c r="C67" s="48">
        <f>'Предъявлено платежей'!C67-'Фактически оплачено'!C67</f>
        <v>2609585.1000000089</v>
      </c>
      <c r="D67" s="48">
        <f>'Предъявлено платежей'!D67-'Фактически оплачено'!D67</f>
        <v>3112259</v>
      </c>
      <c r="E67" s="48">
        <f>'Предъявлено платежей'!E67-'Фактически оплачено'!E67</f>
        <v>5191532.5</v>
      </c>
      <c r="F67" s="48">
        <f>'Предъявлено платежей'!F67-'Фактически оплачено'!F67</f>
        <v>476215.5</v>
      </c>
      <c r="G67" s="48">
        <f>'Предъявлено платежей'!G67-'Фактически оплачено'!G67</f>
        <v>-639159.20000000298</v>
      </c>
    </row>
    <row r="68" spans="1:7" ht="15.75" thickBot="1" x14ac:dyDescent="0.3">
      <c r="A68" s="13" t="s">
        <v>55</v>
      </c>
      <c r="B68" s="48">
        <f>'Предъявлено платежей'!B68-'Фактически оплачено'!B68</f>
        <v>1969193.4000000022</v>
      </c>
      <c r="C68" s="48">
        <f>'Предъявлено платежей'!C68-'Фактически оплачено'!C68</f>
        <v>1645979.5</v>
      </c>
      <c r="D68" s="48">
        <f>'Предъявлено платежей'!D68-'Фактически оплачено'!D68</f>
        <v>1886184.8000000007</v>
      </c>
      <c r="E68" s="48">
        <f>'Предъявлено платежей'!E68-'Фактически оплачено'!E68</f>
        <v>2240345.3000000007</v>
      </c>
      <c r="F68" s="48">
        <f>'Предъявлено платежей'!F68-'Фактически оплачено'!F68</f>
        <v>1311748.8999999985</v>
      </c>
      <c r="G68" s="48">
        <f>'Предъявлено платежей'!G68-'Фактически оплачено'!G68</f>
        <v>2246015.299999997</v>
      </c>
    </row>
    <row r="69" spans="1:7" ht="15.75" thickBot="1" x14ac:dyDescent="0.3">
      <c r="A69" s="13" t="s">
        <v>81</v>
      </c>
      <c r="B69" s="48">
        <f>'Предъявлено платежей'!B69-'Фактически оплачено'!B69</f>
        <v>666789.09999999963</v>
      </c>
      <c r="C69" s="48">
        <f>'Предъявлено платежей'!C69-'Фактически оплачено'!C69</f>
        <v>637627.69999999925</v>
      </c>
      <c r="D69" s="48">
        <f>'Предъявлено платежей'!D69-'Фактически оплачено'!D69</f>
        <v>568078.90000000037</v>
      </c>
      <c r="E69" s="48">
        <f>'Предъявлено платежей'!E69-'Фактически оплачено'!E69</f>
        <v>666582.09999999963</v>
      </c>
      <c r="F69" s="48">
        <f>'Предъявлено платежей'!F69-'Фактически оплачено'!F69</f>
        <v>616518.40000000037</v>
      </c>
      <c r="G69" s="48">
        <f>'Предъявлено платежей'!G69-'Фактически оплачено'!G69</f>
        <v>413883.29999999888</v>
      </c>
    </row>
    <row r="70" spans="1:7" ht="15.75" thickBot="1" x14ac:dyDescent="0.3">
      <c r="A70" s="13" t="s">
        <v>58</v>
      </c>
      <c r="B70" s="48">
        <f>'Предъявлено платежей'!B70-'Фактически оплачено'!B70</f>
        <v>3749508.8000000045</v>
      </c>
      <c r="C70" s="48">
        <f>'Предъявлено платежей'!C70-'Фактически оплачено'!C70</f>
        <v>4657264.3999999985</v>
      </c>
      <c r="D70" s="48">
        <f>'Предъявлено платежей'!D70-'Фактически оплачено'!D70</f>
        <v>5990270.5</v>
      </c>
      <c r="E70" s="48">
        <f>'Предъявлено платежей'!E70-'Фактически оплачено'!E70</f>
        <v>5938538.599999994</v>
      </c>
      <c r="F70" s="48">
        <f>'Предъявлено платежей'!F70-'Фактически оплачено'!F70</f>
        <v>4281754.6000000089</v>
      </c>
      <c r="G70" s="48">
        <f>'Предъявлено платежей'!G70-'Фактически оплачено'!G70</f>
        <v>4217886.8999999911</v>
      </c>
    </row>
    <row r="71" spans="1:7" ht="15.75" thickBot="1" x14ac:dyDescent="0.3">
      <c r="A71" s="13" t="s">
        <v>111</v>
      </c>
      <c r="B71" s="48">
        <f>'Предъявлено платежей'!B71-'Фактически оплачено'!B71</f>
        <v>0</v>
      </c>
      <c r="C71" s="48">
        <f>'Предъявлено платежей'!C71-'Фактически оплачено'!C71</f>
        <v>0</v>
      </c>
      <c r="D71" s="48">
        <f>'Предъявлено платежей'!D71-'Фактически оплачено'!D71</f>
        <v>119034.30000000028</v>
      </c>
      <c r="E71" s="48">
        <f>'Предъявлено платежей'!E71-'Фактически оплачено'!E71</f>
        <v>212673.79999999981</v>
      </c>
      <c r="F71" s="48">
        <f>'Предъявлено платежей'!F71-'Фактически оплачено'!F71</f>
        <v>448595</v>
      </c>
      <c r="G71" s="48">
        <f>'Предъявлено платежей'!G71-'Фактически оплачено'!G71</f>
        <v>363740.20000000019</v>
      </c>
    </row>
    <row r="72" spans="1:7" ht="15.75" thickBot="1" x14ac:dyDescent="0.3">
      <c r="A72" s="13" t="s">
        <v>13</v>
      </c>
      <c r="B72" s="48">
        <f>'Предъявлено платежей'!B72-'Фактически оплачено'!B72</f>
        <v>1101784.4000000004</v>
      </c>
      <c r="C72" s="48">
        <f>'Предъявлено платежей'!C72-'Фактически оплачено'!C72</f>
        <v>1544351.6999999993</v>
      </c>
      <c r="D72" s="48">
        <f>'Предъявлено платежей'!D72-'Фактически оплачено'!D72</f>
        <v>1613775.8000000007</v>
      </c>
      <c r="E72" s="48">
        <f>'Предъявлено платежей'!E72-'Фактически оплачено'!E72</f>
        <v>845719.09999999963</v>
      </c>
      <c r="F72" s="48">
        <f>'Предъявлено платежей'!F72-'Фактически оплачено'!F72</f>
        <v>899883</v>
      </c>
      <c r="G72" s="48">
        <f>'Предъявлено платежей'!G72-'Фактически оплачено'!G72</f>
        <v>1137197.2000000011</v>
      </c>
    </row>
    <row r="73" spans="1:7" ht="15.75" thickBot="1" x14ac:dyDescent="0.3">
      <c r="A73" s="13" t="s">
        <v>42</v>
      </c>
      <c r="B73" s="48">
        <f>'Предъявлено платежей'!B73-'Фактически оплачено'!B73</f>
        <v>1758258.1999999993</v>
      </c>
      <c r="C73" s="48">
        <f>'Предъявлено платежей'!C73-'Фактически оплачено'!C73</f>
        <v>942100.10000000149</v>
      </c>
      <c r="D73" s="48">
        <f>'Предъявлено платежей'!D73-'Фактически оплачено'!D73</f>
        <v>1552547.6999999993</v>
      </c>
      <c r="E73" s="48">
        <f>'Предъявлено платежей'!E73-'Фактически оплачено'!E73</f>
        <v>1285804.200000003</v>
      </c>
      <c r="F73" s="48">
        <f>'Предъявлено платежей'!F73-'Фактически оплачено'!F73</f>
        <v>443547.79999999702</v>
      </c>
      <c r="G73" s="48">
        <f>'Предъявлено платежей'!G73-'Фактически оплачено'!G73</f>
        <v>640509.5</v>
      </c>
    </row>
    <row r="74" spans="1:7" ht="15.75" thickBot="1" x14ac:dyDescent="0.3">
      <c r="A74" s="13" t="s">
        <v>14</v>
      </c>
      <c r="B74" s="48">
        <f>'Предъявлено платежей'!B74-'Фактически оплачено'!B74</f>
        <v>106407.30000000075</v>
      </c>
      <c r="C74" s="48">
        <f>'Предъявлено платежей'!C74-'Фактически оплачено'!C74</f>
        <v>244036.30000000075</v>
      </c>
      <c r="D74" s="48">
        <f>'Предъявлено платежей'!D74-'Фактически оплачено'!D74</f>
        <v>303026.30000000075</v>
      </c>
      <c r="E74" s="48">
        <f>'Предъявлено платежей'!E74-'Фактически оплачено'!E74</f>
        <v>109987.89999999851</v>
      </c>
      <c r="F74" s="48">
        <f>'Предъявлено платежей'!F74-'Фактически оплачено'!F74</f>
        <v>127103.59999999963</v>
      </c>
      <c r="G74" s="48">
        <f>'Предъявлено платежей'!G74-'Фактически оплачено'!G74</f>
        <v>570379.90000000037</v>
      </c>
    </row>
    <row r="75" spans="1:7" ht="15.75" thickBot="1" x14ac:dyDescent="0.3">
      <c r="A75" s="13" t="s">
        <v>15</v>
      </c>
      <c r="B75" s="48">
        <f>'Предъявлено платежей'!B75-'Фактически оплачено'!B75</f>
        <v>2024963</v>
      </c>
      <c r="C75" s="48">
        <f>'Предъявлено платежей'!C75-'Фактически оплачено'!C75</f>
        <v>2185713.0000000019</v>
      </c>
      <c r="D75" s="48">
        <f>'Предъявлено платежей'!D75-'Фактически оплачено'!D75</f>
        <v>1492102.8000000007</v>
      </c>
      <c r="E75" s="48">
        <f>'Предъявлено платежей'!E75-'Фактически оплачено'!E75</f>
        <v>1305037.6999999993</v>
      </c>
      <c r="F75" s="48">
        <f>'Предъявлено платежей'!F75-'Фактически оплачено'!F75</f>
        <v>1190246.799999997</v>
      </c>
      <c r="G75" s="48">
        <f>'Предъявлено платежей'!G75-'Фактически оплачено'!G75</f>
        <v>1380006.1000000015</v>
      </c>
    </row>
    <row r="76" spans="1:7" ht="15.75" thickBot="1" x14ac:dyDescent="0.3">
      <c r="A76" s="13" t="s">
        <v>72</v>
      </c>
      <c r="B76" s="48">
        <f>'Предъявлено платежей'!B76-'Фактически оплачено'!B76</f>
        <v>257792.39999999851</v>
      </c>
      <c r="C76" s="48">
        <f>'Предъявлено платежей'!C76-'Фактически оплачено'!C76</f>
        <v>618509.20000000112</v>
      </c>
      <c r="D76" s="48">
        <f>'Предъявлено платежей'!D76-'Фактически оплачено'!D76</f>
        <v>844166.59999999963</v>
      </c>
      <c r="E76" s="48">
        <f>'Предъявлено платежей'!E76-'Фактически оплачено'!E76</f>
        <v>930664.90000000037</v>
      </c>
      <c r="F76" s="48">
        <f>'Предъявлено платежей'!F76-'Фактически оплачено'!F76</f>
        <v>925760.70000000112</v>
      </c>
      <c r="G76" s="48">
        <f>'Предъявлено платежей'!G76-'Фактически оплачено'!G76</f>
        <v>1210858.4000000004</v>
      </c>
    </row>
    <row r="77" spans="1:7" ht="15.75" thickBot="1" x14ac:dyDescent="0.3">
      <c r="A77" s="13" t="s">
        <v>16</v>
      </c>
      <c r="B77" s="48">
        <f>'Предъявлено платежей'!B77-'Фактически оплачено'!B77</f>
        <v>689195.5</v>
      </c>
      <c r="C77" s="48">
        <f>'Предъявлено платежей'!C77-'Фактически оплачено'!C77</f>
        <v>789948.80000000075</v>
      </c>
      <c r="D77" s="48">
        <f>'Предъявлено платежей'!D77-'Фактически оплачено'!D77</f>
        <v>1851349.6999999993</v>
      </c>
      <c r="E77" s="48">
        <f>'Предъявлено платежей'!E77-'Фактически оплачено'!E77</f>
        <v>1458920.8000000007</v>
      </c>
      <c r="F77" s="48">
        <f>'Предъявлено платежей'!F77-'Фактически оплачено'!F77</f>
        <v>1185467.1999999993</v>
      </c>
      <c r="G77" s="48">
        <f>'Предъявлено платежей'!G77-'Фактически оплачено'!G77</f>
        <v>881304.89999999851</v>
      </c>
    </row>
    <row r="78" spans="1:7" ht="15.75" thickBot="1" x14ac:dyDescent="0.3">
      <c r="A78" s="13" t="s">
        <v>59</v>
      </c>
      <c r="B78" s="48">
        <f>'Предъявлено платежей'!B78-'Фактически оплачено'!B78</f>
        <v>2493804.5</v>
      </c>
      <c r="C78" s="48">
        <f>'Предъявлено платежей'!C78-'Фактически оплачено'!C78</f>
        <v>2804548</v>
      </c>
      <c r="D78" s="48">
        <f>'Предъявлено платежей'!D78-'Фактически оплачено'!D78</f>
        <v>5595245.5</v>
      </c>
      <c r="E78" s="48">
        <f>'Предъявлено платежей'!E78-'Фактически оплачено'!E78</f>
        <v>5186813.099999994</v>
      </c>
      <c r="F78" s="48">
        <f>'Предъявлено платежей'!F78-'Фактически оплачено'!F78</f>
        <v>4010540.8000000119</v>
      </c>
      <c r="G78" s="48">
        <f>'Предъявлено платежей'!G78-'Фактически оплачено'!G78</f>
        <v>4133941.1999999881</v>
      </c>
    </row>
    <row r="79" spans="1:7" ht="15.75" thickBot="1" x14ac:dyDescent="0.3">
      <c r="A79" s="13" t="s">
        <v>47</v>
      </c>
      <c r="B79" s="48">
        <f>'Предъявлено платежей'!B79-'Фактически оплачено'!B79</f>
        <v>980219</v>
      </c>
      <c r="C79" s="48">
        <f>'Предъявлено платежей'!C79-'Фактически оплачено'!C79</f>
        <v>304126.30000000075</v>
      </c>
      <c r="D79" s="48">
        <f>'Предъявлено платежей'!D79-'Фактически оплачено'!D79</f>
        <v>710051.39999999851</v>
      </c>
      <c r="E79" s="48">
        <f>'Предъявлено платежей'!E79-'Фактически оплачено'!E79</f>
        <v>798254</v>
      </c>
      <c r="F79" s="48">
        <f>'Предъявлено платежей'!F79-'Фактически оплачено'!F79</f>
        <v>1030125.6000000015</v>
      </c>
      <c r="G79" s="48">
        <f>'Предъявлено платежей'!G79-'Фактически оплачено'!G79</f>
        <v>671644.69999999925</v>
      </c>
    </row>
    <row r="80" spans="1:7" ht="15.75" thickBot="1" x14ac:dyDescent="0.3">
      <c r="A80" s="13" t="s">
        <v>56</v>
      </c>
      <c r="B80" s="48">
        <f>'Предъявлено платежей'!B80-'Фактически оплачено'!B80</f>
        <v>797521.80000000075</v>
      </c>
      <c r="C80" s="48">
        <f>'Предъявлено платежей'!C80-'Фактически оплачено'!C80</f>
        <v>769298.5</v>
      </c>
      <c r="D80" s="48">
        <f>'Предъявлено платежей'!D80-'Фактически оплачено'!D80</f>
        <v>1159303.8000000007</v>
      </c>
      <c r="E80" s="48">
        <f>'Предъявлено платежей'!E80-'Фактически оплачено'!E80</f>
        <v>1086902.6000000015</v>
      </c>
      <c r="F80" s="48">
        <f>'Предъявлено платежей'!F80-'Фактически оплачено'!F80</f>
        <v>526168.09999999776</v>
      </c>
      <c r="G80" s="48">
        <f>'Предъявлено платежей'!G80-'Фактически оплачено'!G80</f>
        <v>1160787.8999999985</v>
      </c>
    </row>
    <row r="81" spans="1:7" ht="15.75" thickBot="1" x14ac:dyDescent="0.3">
      <c r="A81" s="13" t="s">
        <v>78</v>
      </c>
      <c r="B81" s="48">
        <f>'Предъявлено платежей'!B81-'Фактически оплачено'!B81</f>
        <v>1869855</v>
      </c>
      <c r="C81" s="48">
        <f>'Предъявлено платежей'!C81-'Фактически оплачено'!C81</f>
        <v>1717247.1999999993</v>
      </c>
      <c r="D81" s="48">
        <f>'Предъявлено платежей'!D81-'Фактически оплачено'!D81</f>
        <v>2545146.5</v>
      </c>
      <c r="E81" s="48">
        <f>'Предъявлено платежей'!E81-'Фактически оплачено'!E81</f>
        <v>1751523.8000000007</v>
      </c>
      <c r="F81" s="48">
        <f>'Предъявлено платежей'!F81-'Фактически оплачено'!F81</f>
        <v>2480406</v>
      </c>
      <c r="G81" s="48">
        <f>'Предъявлено платежей'!G81-'Фактически оплачено'!G81</f>
        <v>2144559.1000000015</v>
      </c>
    </row>
    <row r="82" spans="1:7" ht="15.75" thickBot="1" x14ac:dyDescent="0.3">
      <c r="A82" s="13" t="s">
        <v>60</v>
      </c>
      <c r="B82" s="48">
        <f>'Предъявлено платежей'!B82-'Фактически оплачено'!B82</f>
        <v>771203.60000000149</v>
      </c>
      <c r="C82" s="48">
        <f>'Предъявлено платежей'!C82-'Фактически оплачено'!C82</f>
        <v>1413286.700000003</v>
      </c>
      <c r="D82" s="48">
        <f>'Предъявлено платежей'!D82-'Фактически оплачено'!D82</f>
        <v>2650863.8999999985</v>
      </c>
      <c r="E82" s="48">
        <f>'Предъявлено платежей'!E82-'Фактически оплачено'!E82</f>
        <v>2045257.799999997</v>
      </c>
      <c r="F82" s="48">
        <f>'Предъявлено платежей'!F82-'Фактически оплачено'!F82</f>
        <v>1116930.700000003</v>
      </c>
      <c r="G82" s="48">
        <f>'Предъявлено платежей'!G82-'Фактически оплачено'!G82</f>
        <v>1602720.3000000045</v>
      </c>
    </row>
    <row r="83" spans="1:7" ht="15.75" thickBot="1" x14ac:dyDescent="0.3">
      <c r="A83" s="13" t="s">
        <v>62</v>
      </c>
      <c r="B83" s="48">
        <f>'Предъявлено платежей'!B83-'Фактически оплачено'!B83</f>
        <v>1313107.6000000015</v>
      </c>
      <c r="C83" s="48">
        <f>'Предъявлено платежей'!C83-'Фактически оплачено'!C83</f>
        <v>2593102.8000000045</v>
      </c>
      <c r="D83" s="48">
        <f>'Предъявлено платежей'!D83-'Фактически оплачено'!D83</f>
        <v>5232725.599999994</v>
      </c>
      <c r="E83" s="48">
        <f>'Предъявлено платежей'!E83-'Фактически оплачено'!E83</f>
        <v>4894719.299999997</v>
      </c>
      <c r="F83" s="48">
        <f>'Предъявлено платежей'!F83-'Фактически оплачено'!F83</f>
        <v>5022221.299999997</v>
      </c>
      <c r="G83" s="48">
        <f>'Предъявлено платежей'!G83-'Фактически оплачено'!G83</f>
        <v>5828308</v>
      </c>
    </row>
    <row r="84" spans="1:7" ht="15.75" thickBot="1" x14ac:dyDescent="0.3">
      <c r="A84" s="13" t="s">
        <v>41</v>
      </c>
      <c r="B84" s="48">
        <f>'Предъявлено платежей'!B84-'Фактически оплачено'!B84</f>
        <v>1291251.1000000006</v>
      </c>
      <c r="C84" s="48">
        <f>'Предъявлено платежей'!C84-'Фактически оплачено'!C84</f>
        <v>1430641.0999999996</v>
      </c>
      <c r="D84" s="48">
        <f>'Предъявлено платежей'!D84-'Фактически оплачено'!D84</f>
        <v>1462570.2000000002</v>
      </c>
      <c r="E84" s="48">
        <f>'Предъявлено платежей'!E84-'Фактически оплачено'!E84</f>
        <v>1559519.7000000002</v>
      </c>
      <c r="F84" s="48">
        <f>'Предъявлено платежей'!F84-'Фактически оплачено'!F84</f>
        <v>1382493.2000000002</v>
      </c>
      <c r="G84" s="48">
        <f>'Предъявлено платежей'!G84-'Фактически оплачено'!G84</f>
        <v>2177719.8000000007</v>
      </c>
    </row>
    <row r="85" spans="1:7" ht="15.75" thickBot="1" x14ac:dyDescent="0.3">
      <c r="A85" s="13" t="s">
        <v>48</v>
      </c>
      <c r="B85" s="48">
        <f>'Предъявлено платежей'!B85-'Фактически оплачено'!B85</f>
        <v>368949.59999999963</v>
      </c>
      <c r="C85" s="48">
        <f>'Предъявлено платежей'!C85-'Фактически оплачено'!C85</f>
        <v>517607.09999999963</v>
      </c>
      <c r="D85" s="48">
        <f>'Предъявлено платежей'!D85-'Фактически оплачено'!D85</f>
        <v>782769.40000000037</v>
      </c>
      <c r="E85" s="48">
        <f>'Предъявлено платежей'!E85-'Фактически оплачено'!E85</f>
        <v>692392.70000000112</v>
      </c>
      <c r="F85" s="48">
        <f>'Предъявлено платежей'!F85-'Фактически оплачено'!F85</f>
        <v>425318.20000000112</v>
      </c>
      <c r="G85" s="48">
        <f>'Предъявлено платежей'!G85-'Фактически оплачено'!G85</f>
        <v>661762.5</v>
      </c>
    </row>
    <row r="86" spans="1:7" ht="15.75" thickBot="1" x14ac:dyDescent="0.3">
      <c r="A86" s="13" t="s">
        <v>83</v>
      </c>
      <c r="B86" s="48">
        <f>'Предъявлено платежей'!B86-'Фактически оплачено'!B86</f>
        <v>93663</v>
      </c>
      <c r="C86" s="48">
        <f>'Предъявлено платежей'!C86-'Фактически оплачено'!C86</f>
        <v>61428.600000000093</v>
      </c>
      <c r="D86" s="48">
        <f>'Предъявлено платежей'!D86-'Фактически оплачено'!D86</f>
        <v>204306.39999999991</v>
      </c>
      <c r="E86" s="48">
        <f>'Предъявлено платежей'!E86-'Фактически оплачено'!E86</f>
        <v>245610.39999999991</v>
      </c>
      <c r="F86" s="48">
        <f>'Предъявлено платежей'!F86-'Фактически оплачено'!F86</f>
        <v>172092.30000000005</v>
      </c>
      <c r="G86" s="48">
        <f>'Предъявлено платежей'!G86-'Фактически оплачено'!G86</f>
        <v>219971.90000000014</v>
      </c>
    </row>
    <row r="87" spans="1:7" ht="15.75" thickBot="1" x14ac:dyDescent="0.3">
      <c r="A87" s="13" t="s">
        <v>61</v>
      </c>
      <c r="B87" s="48">
        <f>'Предъявлено платежей'!B87-'Фактически оплачено'!B87</f>
        <v>819246.59999999963</v>
      </c>
      <c r="C87" s="48">
        <f>'Предъявлено платежей'!C87-'Фактически оплачено'!C87</f>
        <v>825995.90000000037</v>
      </c>
      <c r="D87" s="48">
        <f>'Предъявлено платежей'!D87-'Фактически оплачено'!D87</f>
        <v>1343027.5</v>
      </c>
      <c r="E87" s="48">
        <f>'Предъявлено платежей'!E87-'Фактически оплачено'!E87</f>
        <v>1164471</v>
      </c>
      <c r="F87" s="48">
        <f>'Предъявлено платежей'!F87-'Фактически оплачено'!F87</f>
        <v>800374.90000000037</v>
      </c>
      <c r="G87" s="48">
        <f>'Предъявлено платежей'!G87-'Фактически оплачено'!G87</f>
        <v>910263.70000000112</v>
      </c>
    </row>
    <row r="88" spans="1:7" ht="15.75" thickBot="1" x14ac:dyDescent="0.3">
      <c r="A88" s="13" t="s">
        <v>17</v>
      </c>
      <c r="B88" s="48">
        <f>'Предъявлено платежей'!B88-'Фактически оплачено'!B88</f>
        <v>741842.09999999776</v>
      </c>
      <c r="C88" s="48">
        <f>'Предъявлено платежей'!C88-'Фактически оплачено'!C88</f>
        <v>838236</v>
      </c>
      <c r="D88" s="48">
        <f>'Предъявлено платежей'!D88-'Фактически оплачено'!D88</f>
        <v>1062860</v>
      </c>
      <c r="E88" s="48">
        <f>'Предъявлено платежей'!E88-'Фактически оплачено'!E88</f>
        <v>1218971.8999999985</v>
      </c>
      <c r="F88" s="48">
        <f>'Предъявлено платежей'!F88-'Фактически оплачено'!F88</f>
        <v>1355848.299999997</v>
      </c>
      <c r="G88" s="48">
        <f>'Предъявлено платежей'!G88-'Фактически оплачено'!G88</f>
        <v>1095843.6999999993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F2" sqref="F2"/>
    </sheetView>
  </sheetViews>
  <sheetFormatPr defaultRowHeight="15" x14ac:dyDescent="0.25"/>
  <cols>
    <col min="1" max="1" width="58" bestFit="1" customWidth="1"/>
    <col min="2" max="2" width="13.42578125" style="47" customWidth="1"/>
    <col min="3" max="7" width="9.140625" style="47"/>
  </cols>
  <sheetData>
    <row r="1" spans="1:7" x14ac:dyDescent="0.25">
      <c r="A1" s="53" t="s">
        <v>168</v>
      </c>
      <c r="B1" s="54">
        <v>2013</v>
      </c>
      <c r="C1" s="54">
        <v>2014</v>
      </c>
      <c r="D1" s="54">
        <v>2015</v>
      </c>
      <c r="E1" s="54">
        <v>2016</v>
      </c>
      <c r="F1" s="54">
        <v>2017</v>
      </c>
      <c r="G1" s="54">
        <v>2018</v>
      </c>
    </row>
    <row r="2" spans="1:7" x14ac:dyDescent="0.25">
      <c r="A2" s="38" t="s">
        <v>114</v>
      </c>
      <c r="B2" s="49">
        <f>'Общая сумма долга'!B2/Население!B4</f>
        <v>0.76173054465818513</v>
      </c>
      <c r="C2" s="49">
        <f>'Общая сумма долга'!C2/Население!C4</f>
        <v>0.75920008033511877</v>
      </c>
      <c r="D2" s="49">
        <f>'Общая сумма долга'!D2/Население!D4</f>
        <v>0.92664312004165794</v>
      </c>
      <c r="E2" s="49">
        <f>'Общая сумма долга'!E2/Население!E4</f>
        <v>1.0019841779644001</v>
      </c>
      <c r="F2" s="49">
        <f>'Общая сумма долга'!F2/Население!F4</f>
        <v>0.73968058658759872</v>
      </c>
      <c r="G2" s="49">
        <f>'Общая сумма долга'!G2/Население!G4</f>
        <v>0.82583799500882782</v>
      </c>
    </row>
    <row r="3" spans="1:7" x14ac:dyDescent="0.25">
      <c r="A3" s="38" t="s">
        <v>66</v>
      </c>
      <c r="B3" s="49">
        <f>'Общая сумма долга'!B3/Население!B5</f>
        <v>0.42580030937348201</v>
      </c>
      <c r="C3" s="49">
        <f>'Общая сумма долга'!C3/Население!C5</f>
        <v>0.3941895629508741</v>
      </c>
      <c r="D3" s="49">
        <f>'Общая сумма долга'!D3/Население!D5</f>
        <v>0.50239623119404742</v>
      </c>
      <c r="E3" s="49">
        <f>'Общая сумма долга'!E3/Население!E5</f>
        <v>0.36794173345507358</v>
      </c>
      <c r="F3" s="49">
        <f>'Общая сумма долга'!F3/Население!F5</f>
        <v>0.44795475047657951</v>
      </c>
      <c r="G3" s="49">
        <f>'Общая сумма долга'!G3/Население!G5</f>
        <v>0.53267260047219467</v>
      </c>
    </row>
    <row r="4" spans="1:7" x14ac:dyDescent="0.25">
      <c r="A4" s="39" t="s">
        <v>79</v>
      </c>
      <c r="B4" s="49">
        <f>'Общая сумма долга'!B4/Население!B6</f>
        <v>1.0461236277755732</v>
      </c>
      <c r="C4" s="49">
        <f>'Общая сумма долга'!C4/Население!C6</f>
        <v>1.1445320439130575</v>
      </c>
      <c r="D4" s="49">
        <f>'Общая сумма долга'!D4/Население!D6</f>
        <v>0.88375899385494949</v>
      </c>
      <c r="E4" s="49">
        <f>'Общая сумма долга'!E4/Население!E6</f>
        <v>0.91160333868827359</v>
      </c>
      <c r="F4" s="49">
        <f>'Общая сумма долга'!F4/Население!F6</f>
        <v>1.1928807250283053</v>
      </c>
      <c r="G4" s="49">
        <f>'Общая сумма долга'!G4/Население!G6</f>
        <v>1.1643048232840889</v>
      </c>
    </row>
    <row r="5" spans="1:7" x14ac:dyDescent="0.25">
      <c r="A5" s="38" t="s">
        <v>20</v>
      </c>
      <c r="B5" s="49">
        <f>'Общая сумма долга'!B5/Население!B7</f>
        <v>0.47235877276522159</v>
      </c>
      <c r="C5" s="49">
        <f>'Общая сумма долга'!C5/Население!C7</f>
        <v>0.86672159672380367</v>
      </c>
      <c r="D5" s="49">
        <f>'Общая сумма долга'!D5/Население!D7</f>
        <v>1.1240725914291883</v>
      </c>
      <c r="E5" s="49">
        <f>'Общая сумма долга'!E5/Население!E7</f>
        <v>1.0368388591035833</v>
      </c>
      <c r="F5" s="49">
        <f>'Общая сумма долга'!F5/Население!F7</f>
        <v>0.7720347904985827</v>
      </c>
      <c r="G5" s="49">
        <f>'Общая сумма долга'!G5/Население!G7</f>
        <v>1.1635938219713133</v>
      </c>
    </row>
    <row r="6" spans="1:7" x14ac:dyDescent="0.25">
      <c r="A6" s="38" t="s">
        <v>22</v>
      </c>
      <c r="B6" s="49">
        <f>'Общая сумма долга'!B6/Население!B8</f>
        <v>0.36126710540060686</v>
      </c>
      <c r="C6" s="49">
        <f>'Общая сумма долга'!C6/Население!C8</f>
        <v>0.69351383832624203</v>
      </c>
      <c r="D6" s="49">
        <f>'Общая сумма долга'!D6/Население!D8</f>
        <v>0.98999814198754243</v>
      </c>
      <c r="E6" s="49">
        <f>'Общая сумма долга'!E6/Население!E8</f>
        <v>0.97948668806654804</v>
      </c>
      <c r="F6" s="49">
        <f>'Общая сумма долга'!F6/Население!F8</f>
        <v>0.65205696330705443</v>
      </c>
      <c r="G6" s="49">
        <f>'Общая сумма долга'!G6/Население!G8</f>
        <v>1.1034458188295833</v>
      </c>
    </row>
    <row r="7" spans="1:7" x14ac:dyDescent="0.25">
      <c r="A7" s="38" t="s">
        <v>33</v>
      </c>
      <c r="B7" s="49">
        <f>'Общая сумма долга'!B7/Население!B9</f>
        <v>0.64115596803198449</v>
      </c>
      <c r="C7" s="49">
        <f>'Общая сумма долга'!C7/Население!C9</f>
        <v>1.3417723911104333</v>
      </c>
      <c r="D7" s="49">
        <f>'Общая сумма долга'!D7/Население!D9</f>
        <v>1.4913659184038102</v>
      </c>
      <c r="E7" s="49">
        <f>'Общая сумма долга'!E7/Население!E9</f>
        <v>1.8197595169531613</v>
      </c>
      <c r="F7" s="49">
        <f>'Общая сумма долга'!F7/Население!F9</f>
        <v>0.84865584159038709</v>
      </c>
      <c r="G7" s="49">
        <f>'Общая сумма долга'!G7/Население!G9</f>
        <v>-0.23867612036703725</v>
      </c>
    </row>
    <row r="8" spans="1:7" x14ac:dyDescent="0.25">
      <c r="A8" s="38" t="s">
        <v>1</v>
      </c>
      <c r="B8" s="49">
        <f>'Общая сумма долга'!B8/Население!B10</f>
        <v>7.659347662210253E-2</v>
      </c>
      <c r="C8" s="49">
        <f>'Общая сумма долга'!C8/Население!C10</f>
        <v>0.34692655251896815</v>
      </c>
      <c r="D8" s="49">
        <f>'Общая сумма долга'!D8/Население!D10</f>
        <v>0.21357402603769859</v>
      </c>
      <c r="E8" s="49">
        <f>'Общая сумма долга'!E8/Население!E10</f>
        <v>0.40466093317835145</v>
      </c>
      <c r="F8" s="49">
        <f>'Общая сумма долга'!F8/Население!F10</f>
        <v>5.5878663841494418E-3</v>
      </c>
      <c r="G8" s="49">
        <f>'Общая сумма долга'!G8/Население!G10</f>
        <v>0.15834803524322308</v>
      </c>
    </row>
    <row r="9" spans="1:7" x14ac:dyDescent="0.25">
      <c r="A9" s="38" t="s">
        <v>2</v>
      </c>
      <c r="B9" s="49">
        <f>'Общая сумма долга'!B9/Население!B11</f>
        <v>0.39908176330417106</v>
      </c>
      <c r="C9" s="49">
        <f>'Общая сумма долга'!C9/Население!C11</f>
        <v>0.3056873002741412</v>
      </c>
      <c r="D9" s="49">
        <f>'Общая сумма долга'!D9/Население!D11</f>
        <v>0.57722349174907261</v>
      </c>
      <c r="E9" s="49">
        <f>'Общая сумма долга'!E9/Население!E11</f>
        <v>0.97103045398310628</v>
      </c>
      <c r="F9" s="49">
        <f>'Общая сумма долга'!F9/Население!F11</f>
        <v>0.51946775426885083</v>
      </c>
      <c r="G9" s="49">
        <f>'Общая сумма долга'!G9/Население!G11</f>
        <v>0.43496943913989677</v>
      </c>
    </row>
    <row r="10" spans="1:7" x14ac:dyDescent="0.25">
      <c r="A10" s="38" t="s">
        <v>3</v>
      </c>
      <c r="B10" s="49">
        <f>'Общая сумма долга'!B10/Население!B12</f>
        <v>0.64246176204839467</v>
      </c>
      <c r="C10" s="49">
        <f>'Общая сумма долга'!C10/Население!C12</f>
        <v>0.6188568973109958</v>
      </c>
      <c r="D10" s="49">
        <f>'Общая сумма долга'!D10/Население!D12</f>
        <v>0.6935593285846815</v>
      </c>
      <c r="E10" s="49">
        <f>'Общая сумма долга'!E10/Население!E12</f>
        <v>0.89745358193263058</v>
      </c>
      <c r="F10" s="49">
        <f>'Общая сумма долга'!F10/Население!F12</f>
        <v>0.88803579966292823</v>
      </c>
      <c r="G10" s="49">
        <f>'Общая сумма долга'!G10/Население!G12</f>
        <v>1.0034409971994953</v>
      </c>
    </row>
    <row r="11" spans="1:7" x14ac:dyDescent="0.25">
      <c r="A11" s="38" t="s">
        <v>34</v>
      </c>
      <c r="B11" s="49">
        <f>'Общая сумма долга'!B11/Население!B13</f>
        <v>0.5558475917491007</v>
      </c>
      <c r="C11" s="49">
        <f>'Общая сумма долга'!C11/Население!C13</f>
        <v>0.71106406240407782</v>
      </c>
      <c r="D11" s="49">
        <f>'Общая сумма долга'!D11/Население!D13</f>
        <v>0.92255263975502866</v>
      </c>
      <c r="E11" s="49">
        <f>'Общая сумма долга'!E11/Население!E13</f>
        <v>0.85477591134749875</v>
      </c>
      <c r="F11" s="49">
        <f>'Общая сумма долга'!F11/Население!F13</f>
        <v>0.64878791532541691</v>
      </c>
      <c r="G11" s="49">
        <f>'Общая сумма долга'!G11/Население!G13</f>
        <v>0.68469400451766871</v>
      </c>
    </row>
    <row r="12" spans="1:7" x14ac:dyDescent="0.25">
      <c r="A12" s="38" t="s">
        <v>23</v>
      </c>
      <c r="B12" s="49">
        <f>'Общая сумма долга'!B12/Население!B14</f>
        <v>0.77998602278754825</v>
      </c>
      <c r="C12" s="49">
        <f>'Общая сумма долга'!C12/Население!C14</f>
        <v>1.2626029168520829</v>
      </c>
      <c r="D12" s="49">
        <f>'Общая сумма долга'!D12/Население!D14</f>
        <v>0.88804986170575528</v>
      </c>
      <c r="E12" s="49">
        <f>'Общая сумма долга'!E12/Население!E14</f>
        <v>0.60374106735593613</v>
      </c>
      <c r="F12" s="49">
        <f>'Общая сумма долга'!F12/Население!F14</f>
        <v>0.32276285407614075</v>
      </c>
      <c r="G12" s="49">
        <f>'Общая сумма долга'!G12/Население!G14</f>
        <v>0.57082602920736791</v>
      </c>
    </row>
    <row r="13" spans="1:7" x14ac:dyDescent="0.25">
      <c r="A13" s="38" t="s">
        <v>4</v>
      </c>
      <c r="B13" s="49">
        <f>'Общая сумма долга'!B13/Население!B15</f>
        <v>0.67356947889593555</v>
      </c>
      <c r="C13" s="49">
        <f>'Общая сумма долга'!C13/Население!C15</f>
        <v>0.91522452252045816</v>
      </c>
      <c r="D13" s="49">
        <f>'Общая сумма долга'!D13/Население!D15</f>
        <v>0.8222253315545851</v>
      </c>
      <c r="E13" s="49">
        <f>'Общая сумма долга'!E13/Население!E15</f>
        <v>1.045321845262154</v>
      </c>
      <c r="F13" s="49">
        <f>'Общая сумма долга'!F13/Население!F15</f>
        <v>0.68714413772063032</v>
      </c>
      <c r="G13" s="49">
        <f>'Общая сумма долга'!G13/Население!G15</f>
        <v>1.165275020695123</v>
      </c>
    </row>
    <row r="14" spans="1:7" x14ac:dyDescent="0.25">
      <c r="A14" s="38" t="s">
        <v>82</v>
      </c>
      <c r="B14" s="49">
        <f>'Общая сумма долга'!B14/Население!B16</f>
        <v>0.78109486609108092</v>
      </c>
      <c r="C14" s="49">
        <f>'Общая сумма долга'!C14/Население!C16</f>
        <v>1.0721859260667099</v>
      </c>
      <c r="D14" s="49">
        <f>'Общая сумма долга'!D14/Население!D16</f>
        <v>1.8079918131471231</v>
      </c>
      <c r="E14" s="49">
        <f>'Общая сумма долга'!E14/Население!E16</f>
        <v>1.5028675472088755</v>
      </c>
      <c r="F14" s="49">
        <f>'Общая сумма долга'!F14/Население!F16</f>
        <v>1.339807670942015</v>
      </c>
      <c r="G14" s="49">
        <f>'Общая сумма долга'!G14/Население!G16</f>
        <v>1.8051246927248514</v>
      </c>
    </row>
    <row r="15" spans="1:7" x14ac:dyDescent="0.25">
      <c r="A15" s="38" t="s">
        <v>74</v>
      </c>
      <c r="B15" s="49">
        <f>'Общая сумма долга'!B15/Население!B17</f>
        <v>0.58001804934956236</v>
      </c>
      <c r="C15" s="49">
        <f>'Общая сумма долга'!C15/Население!C17</f>
        <v>0.65638281045968072</v>
      </c>
      <c r="D15" s="49">
        <f>'Общая сумма долга'!D15/Население!D17</f>
        <v>1.4098807769442987</v>
      </c>
      <c r="E15" s="49">
        <f>'Общая сумма долга'!E15/Население!E17</f>
        <v>0.69721543342202763</v>
      </c>
      <c r="F15" s="49">
        <f>'Общая сумма долга'!F15/Население!F17</f>
        <v>0.78291694863749828</v>
      </c>
      <c r="G15" s="49">
        <f>'Общая сумма долга'!G15/Население!G17</f>
        <v>0.68455664134886418</v>
      </c>
    </row>
    <row r="16" spans="1:7" x14ac:dyDescent="0.25">
      <c r="A16" s="38" t="s">
        <v>5</v>
      </c>
      <c r="B16" s="49">
        <f>'Общая сумма долга'!B16/Население!B18</f>
        <v>0.50414061526367682</v>
      </c>
      <c r="C16" s="49">
        <f>'Общая сумма долга'!C16/Население!C18</f>
        <v>0.5797240645032492</v>
      </c>
      <c r="D16" s="49">
        <f>'Общая сумма долга'!D16/Население!D18</f>
        <v>0.65571788960982325</v>
      </c>
      <c r="E16" s="49">
        <f>'Общая сумма долга'!E16/Население!E18</f>
        <v>0.7187169287606161</v>
      </c>
      <c r="F16" s="49">
        <f>'Общая сумма долга'!F16/Население!F18</f>
        <v>0.64880697307238222</v>
      </c>
      <c r="G16" s="49">
        <f>'Общая сумма долга'!G16/Население!G18</f>
        <v>0.76298347328001059</v>
      </c>
    </row>
    <row r="17" spans="1:7" x14ac:dyDescent="0.25">
      <c r="A17" s="38" t="s">
        <v>68</v>
      </c>
      <c r="B17" s="49">
        <f>'Общая сумма долга'!B17/Население!B19</f>
        <v>0.39652266753999044</v>
      </c>
      <c r="C17" s="49">
        <f>'Общая сумма долга'!C17/Население!C19</f>
        <v>0.46956176061000987</v>
      </c>
      <c r="D17" s="49">
        <f>'Общая сумма долга'!D17/Население!D19</f>
        <v>0.89207319297082199</v>
      </c>
      <c r="E17" s="49">
        <f>'Общая сумма долга'!E17/Население!E19</f>
        <v>0.98685089175520346</v>
      </c>
      <c r="F17" s="49">
        <f>'Общая сумма долга'!F17/Население!F19</f>
        <v>0.66495625354848509</v>
      </c>
      <c r="G17" s="49">
        <f>'Общая сумма долга'!G17/Население!G19</f>
        <v>0.95871687424306629</v>
      </c>
    </row>
    <row r="18" spans="1:7" x14ac:dyDescent="0.25">
      <c r="A18" s="38" t="s">
        <v>38</v>
      </c>
      <c r="B18" s="49">
        <f>'Общая сумма долга'!B18/Население!B20</f>
        <v>1.1239056054482952</v>
      </c>
      <c r="C18" s="49">
        <f>'Общая сумма долга'!C18/Население!C20</f>
        <v>1.8874383792896312</v>
      </c>
      <c r="D18" s="49">
        <f>'Общая сумма долга'!D18/Население!D20</f>
        <v>2.260042980374692</v>
      </c>
      <c r="E18" s="49">
        <f>'Общая сумма долга'!E18/Население!E20</f>
        <v>2.7024090350672214</v>
      </c>
      <c r="F18" s="49">
        <f>'Общая сумма долга'!F18/Население!F20</f>
        <v>2.6063420217410389</v>
      </c>
      <c r="G18" s="49">
        <f>'Общая сумма долга'!G18/Население!G20</f>
        <v>2.5652126836813607</v>
      </c>
    </row>
    <row r="19" spans="1:7" x14ac:dyDescent="0.25">
      <c r="A19" s="38" t="s">
        <v>24</v>
      </c>
      <c r="B19" s="49">
        <f>'Общая сумма долга'!B19/Население!B21</f>
        <v>1.2060629532107883</v>
      </c>
      <c r="C19" s="49">
        <f>'Общая сумма долга'!C19/Население!C21</f>
        <v>0.94216931009428895</v>
      </c>
      <c r="D19" s="49">
        <f>'Общая сумма долга'!D19/Население!D21</f>
        <v>1.1515501736411593</v>
      </c>
      <c r="E19" s="49">
        <f>'Общая сумма долга'!E19/Население!E21</f>
        <v>1.4317838787095907</v>
      </c>
      <c r="F19" s="49">
        <f>'Общая сумма долга'!F19/Население!F21</f>
        <v>1.4453267095583244</v>
      </c>
      <c r="G19" s="49">
        <f>'Общая сумма долга'!G19/Население!G21</f>
        <v>1.3657259295774384</v>
      </c>
    </row>
    <row r="20" spans="1:7" x14ac:dyDescent="0.25">
      <c r="A20" s="38" t="s">
        <v>6</v>
      </c>
      <c r="B20" s="49">
        <f>'Общая сумма долга'!B20/Население!B22</f>
        <v>0.46474002134301623</v>
      </c>
      <c r="C20" s="49">
        <f>'Общая сумма долга'!C20/Население!C22</f>
        <v>0.58459592710834196</v>
      </c>
      <c r="D20" s="49">
        <f>'Общая сумма долга'!D20/Население!D22</f>
        <v>0.90358536382470422</v>
      </c>
      <c r="E20" s="49">
        <f>'Общая сумма долга'!E20/Население!E22</f>
        <v>0.73817903151088715</v>
      </c>
      <c r="F20" s="49">
        <f>'Общая сумма долга'!F20/Население!F22</f>
        <v>0.48127600883658289</v>
      </c>
      <c r="G20" s="49">
        <f>'Общая сумма долга'!G20/Население!G22</f>
        <v>0.45845397705713747</v>
      </c>
    </row>
    <row r="21" spans="1:7" x14ac:dyDescent="0.25">
      <c r="A21" s="38" t="s">
        <v>76</v>
      </c>
      <c r="B21" s="49">
        <f>'Общая сумма долга'!B21/Население!B23</f>
        <v>4.0394583322912201</v>
      </c>
      <c r="C21" s="49">
        <f>'Общая сумма долга'!C21/Население!C23</f>
        <v>4.5285470688910658</v>
      </c>
      <c r="D21" s="49">
        <f>'Общая сумма долга'!D21/Население!D23</f>
        <v>4.2118987966442685</v>
      </c>
      <c r="E21" s="49">
        <f>'Общая сумма долга'!E21/Население!E23</f>
        <v>3.9734571647353731</v>
      </c>
      <c r="F21" s="49">
        <f>'Общая сумма долга'!F21/Население!F23</f>
        <v>2.7969048381116517</v>
      </c>
      <c r="G21" s="49">
        <f>'Общая сумма долга'!G21/Население!G23</f>
        <v>2.891135668939572</v>
      </c>
    </row>
    <row r="22" spans="1:7" x14ac:dyDescent="0.25">
      <c r="A22" s="38" t="s">
        <v>39</v>
      </c>
      <c r="B22" s="49">
        <f>'Общая сумма долга'!B22/Население!B24</f>
        <v>0.5968393293844465</v>
      </c>
      <c r="C22" s="49">
        <f>'Общая сумма долга'!C22/Население!C24</f>
        <v>0.72084829232933978</v>
      </c>
      <c r="D22" s="49">
        <f>'Общая сумма долга'!D22/Население!D24</f>
        <v>0.81943107801033332</v>
      </c>
      <c r="E22" s="49">
        <f>'Общая сумма долга'!E22/Население!E24</f>
        <v>0.66743834042261274</v>
      </c>
      <c r="F22" s="49">
        <f>'Общая сумма долга'!F22/Население!F24</f>
        <v>1.0195631614501237</v>
      </c>
      <c r="G22" s="49">
        <f>'Общая сумма долга'!G22/Население!G24</f>
        <v>1.0763192092155087</v>
      </c>
    </row>
    <row r="23" spans="1:7" x14ac:dyDescent="0.25">
      <c r="A23" s="38" t="s">
        <v>69</v>
      </c>
      <c r="B23" s="49">
        <f>'Общая сумма долга'!B23/Население!B25</f>
        <v>0.39264383749531351</v>
      </c>
      <c r="C23" s="49">
        <f>'Общая сумма долга'!C23/Население!C25</f>
        <v>0.23764333080121505</v>
      </c>
      <c r="D23" s="49">
        <f>'Общая сумма долга'!D23/Население!D25</f>
        <v>0.60310414195914352</v>
      </c>
      <c r="E23" s="49">
        <f>'Общая сумма долга'!E23/Население!E25</f>
        <v>0.44394907938589329</v>
      </c>
      <c r="F23" s="49">
        <f>'Общая сумма долга'!F23/Население!F25</f>
        <v>0.53474607560938714</v>
      </c>
      <c r="G23" s="49">
        <f>'Общая сумма долга'!G23/Население!G25</f>
        <v>0.50612444531861434</v>
      </c>
    </row>
    <row r="24" spans="1:7" x14ac:dyDescent="0.25">
      <c r="A24" s="38" t="s">
        <v>50</v>
      </c>
      <c r="B24" s="49">
        <f>'Общая сумма долга'!B24/Население!B26</f>
        <v>0.36912395713269042</v>
      </c>
      <c r="C24" s="49">
        <f>'Общая сумма долга'!C24/Население!C26</f>
        <v>0.50840810887891852</v>
      </c>
      <c r="D24" s="49">
        <f>'Общая сумма долга'!D24/Население!D26</f>
        <v>0.93710710195348779</v>
      </c>
      <c r="E24" s="49">
        <f>'Общая сумма долга'!E24/Население!E26</f>
        <v>0.86259410196301878</v>
      </c>
      <c r="F24" s="49">
        <f>'Общая сумма долга'!F24/Население!F26</f>
        <v>0.90124029992877164</v>
      </c>
      <c r="G24" s="49">
        <f>'Общая сумма долга'!G24/Население!G26</f>
        <v>0.91907976603075536</v>
      </c>
    </row>
    <row r="25" spans="1:7" x14ac:dyDescent="0.25">
      <c r="A25" s="38" t="s">
        <v>7</v>
      </c>
      <c r="B25" s="49">
        <f>'Общая сумма долга'!B25/Население!B27</f>
        <v>0.34575945056970819</v>
      </c>
      <c r="C25" s="49">
        <f>'Общая сумма долга'!C25/Население!C27</f>
        <v>0.6250497409801492</v>
      </c>
      <c r="D25" s="49">
        <f>'Общая сумма долга'!D25/Население!D27</f>
        <v>0.54562836748791099</v>
      </c>
      <c r="E25" s="49">
        <f>'Общая сумма долга'!E25/Население!E27</f>
        <v>0.90125756568238924</v>
      </c>
      <c r="F25" s="49">
        <f>'Общая сумма долга'!F25/Население!F27</f>
        <v>0.462201627795637</v>
      </c>
      <c r="G25" s="49">
        <f>'Общая сумма долга'!G25/Население!G27</f>
        <v>0.44890553212322237</v>
      </c>
    </row>
    <row r="26" spans="1:7" x14ac:dyDescent="0.25">
      <c r="A26" s="38" t="s">
        <v>32</v>
      </c>
      <c r="B26" s="49">
        <f>'Общая сумма долга'!B26/Население!B28</f>
        <v>0.40449546127665986</v>
      </c>
      <c r="C26" s="49">
        <f>'Общая сумма долга'!C26/Население!C28</f>
        <v>0.40828869851791472</v>
      </c>
      <c r="D26" s="49">
        <f>'Общая сумма долга'!D26/Население!D28</f>
        <v>0.35394903409696854</v>
      </c>
      <c r="E26" s="49">
        <f>'Общая сумма долга'!E26/Население!E28</f>
        <v>0.57985270003563127</v>
      </c>
      <c r="F26" s="49">
        <f>'Общая сумма долга'!F26/Население!F28</f>
        <v>0.24141476098525491</v>
      </c>
      <c r="G26" s="49">
        <f>'Общая сумма долга'!G26/Население!G28</f>
        <v>0.23843994976146715</v>
      </c>
    </row>
    <row r="27" spans="1:7" x14ac:dyDescent="0.25">
      <c r="A27" s="38" t="s">
        <v>67</v>
      </c>
      <c r="B27" s="49">
        <f>'Общая сумма долга'!B27/Население!B29</f>
        <v>0.94334011027723597</v>
      </c>
      <c r="C27" s="49">
        <f>'Общая сумма долга'!C27/Население!C29</f>
        <v>1.0032154704133571</v>
      </c>
      <c r="D27" s="49">
        <f>'Общая сумма долга'!D27/Население!D29</f>
        <v>1.167285774588434</v>
      </c>
      <c r="E27" s="49">
        <f>'Общая сумма долга'!E27/Население!E29</f>
        <v>1.0428010493510065</v>
      </c>
      <c r="F27" s="49">
        <f>'Общая сумма долга'!F27/Население!F29</f>
        <v>0.98014060157198146</v>
      </c>
      <c r="G27" s="49">
        <f>'Общая сумма долга'!G27/Население!G29</f>
        <v>0.93378260642647082</v>
      </c>
    </row>
    <row r="28" spans="1:7" x14ac:dyDescent="0.25">
      <c r="A28" s="38" t="s">
        <v>57</v>
      </c>
      <c r="B28" s="49">
        <f>'Общая сумма долга'!B28/Население!B30</f>
        <v>0.31407503172209011</v>
      </c>
      <c r="C28" s="49">
        <f>'Общая сумма долга'!C28/Население!C30</f>
        <v>0.37263736844888806</v>
      </c>
      <c r="D28" s="49">
        <f>'Общая сумма долга'!D28/Население!D30</f>
        <v>0.50217717682875895</v>
      </c>
      <c r="E28" s="49">
        <f>'Общая сумма долга'!E28/Население!E30</f>
        <v>0.45969636193975111</v>
      </c>
      <c r="F28" s="49">
        <f>'Общая сумма долга'!F28/Население!F30</f>
        <v>0.28381986832037048</v>
      </c>
      <c r="G28" s="49">
        <f>'Общая сумма долга'!G28/Население!G30</f>
        <v>0.43406036529702247</v>
      </c>
    </row>
    <row r="29" spans="1:7" x14ac:dyDescent="0.25">
      <c r="A29" s="38" t="s">
        <v>8</v>
      </c>
      <c r="B29" s="49">
        <f>'Общая сумма долга'!B29/Население!B31</f>
        <v>1.0022197396585077</v>
      </c>
      <c r="C29" s="49">
        <f>'Общая сумма долга'!C29/Население!C31</f>
        <v>0.79284619886913865</v>
      </c>
      <c r="D29" s="49">
        <f>'Общая сумма долга'!D29/Население!D31</f>
        <v>0.72113178437151582</v>
      </c>
      <c r="E29" s="49">
        <f>'Общая сумма долга'!E29/Население!E31</f>
        <v>0.85993678827813513</v>
      </c>
      <c r="F29" s="49">
        <f>'Общая сумма долга'!F29/Население!F31</f>
        <v>0.14284542209413784</v>
      </c>
      <c r="G29" s="49">
        <f>'Общая сумма долга'!G29/Население!G31</f>
        <v>0.29341948491519315</v>
      </c>
    </row>
    <row r="30" spans="1:7" x14ac:dyDescent="0.25">
      <c r="A30" s="38" t="s">
        <v>25</v>
      </c>
      <c r="B30" s="49">
        <f>'Общая сумма долга'!B30/Население!B32</f>
        <v>1.4469001498930785</v>
      </c>
      <c r="C30" s="49">
        <f>'Общая сумма долга'!C30/Население!C32</f>
        <v>1.2877480653772932</v>
      </c>
      <c r="D30" s="49">
        <f>'Общая сумма долга'!D30/Население!D32</f>
        <v>1.2306286002753457</v>
      </c>
      <c r="E30" s="49">
        <f>'Общая сумма долга'!E30/Население!E32</f>
        <v>0.92503091662779002</v>
      </c>
      <c r="F30" s="49">
        <f>'Общая сумма долга'!F30/Население!F32</f>
        <v>1.5118915038791145</v>
      </c>
      <c r="G30" s="49">
        <f>'Общая сумма долга'!G30/Население!G32</f>
        <v>2.1678978205918451</v>
      </c>
    </row>
    <row r="31" spans="1:7" x14ac:dyDescent="0.25">
      <c r="A31" s="38" t="s">
        <v>9</v>
      </c>
      <c r="B31" s="49">
        <f>'Общая сумма долга'!B31/Население!B33</f>
        <v>0.43704298600010755</v>
      </c>
      <c r="C31" s="49">
        <f>'Общая сумма долга'!C31/Население!C33</f>
        <v>0.62459181338066183</v>
      </c>
      <c r="D31" s="49">
        <f>'Общая сумма долга'!D31/Население!D33</f>
        <v>0.66796762890182648</v>
      </c>
      <c r="E31" s="49">
        <f>'Общая сумма долга'!E31/Население!E33</f>
        <v>0.28631913795027009</v>
      </c>
      <c r="F31" s="49">
        <f>'Общая сумма долга'!F31/Население!F33</f>
        <v>0.33062595146413443</v>
      </c>
      <c r="G31" s="49">
        <f>'Общая сумма долга'!G31/Население!G33</f>
        <v>0.39156710123202182</v>
      </c>
    </row>
    <row r="32" spans="1:7" x14ac:dyDescent="0.25">
      <c r="A32" s="38" t="s">
        <v>80</v>
      </c>
      <c r="B32" s="49">
        <f>'Общая сумма долга'!B32/Население!B34</f>
        <v>2.0700449731225694</v>
      </c>
      <c r="C32" s="49">
        <f>'Общая сумма долга'!C32/Население!C34</f>
        <v>1.3093407892159805</v>
      </c>
      <c r="D32" s="49">
        <f>'Общая сумма долга'!D32/Население!D34</f>
        <v>3.6573740134613439</v>
      </c>
      <c r="E32" s="49">
        <f>'Общая сумма долга'!E32/Население!E34</f>
        <v>1.8028865837741306</v>
      </c>
      <c r="F32" s="49">
        <f>'Общая сумма долга'!F32/Население!F34</f>
        <v>1.7162404313940482</v>
      </c>
      <c r="G32" s="49">
        <f>'Общая сумма долга'!G32/Население!G34</f>
        <v>2.7287436894166306</v>
      </c>
    </row>
    <row r="33" spans="1:7" x14ac:dyDescent="0.25">
      <c r="A33" s="38" t="s">
        <v>112</v>
      </c>
      <c r="B33" s="49">
        <f>'Общая сумма долга'!B33/Население!B35</f>
        <v>1.098170232098642</v>
      </c>
      <c r="C33" s="49">
        <f>'Общая сумма долга'!C33/Население!C35</f>
        <v>0.62785945689626055</v>
      </c>
      <c r="D33" s="49">
        <f>'Общая сумма долга'!D33/Население!D35</f>
        <v>0.48932842211020344</v>
      </c>
      <c r="E33" s="49">
        <f>'Общая сумма долга'!E33/Население!E35</f>
        <v>1.3769533039584942</v>
      </c>
      <c r="F33" s="49">
        <f>'Общая сумма долга'!F33/Население!F35</f>
        <v>0.34862109749930709</v>
      </c>
      <c r="G33" s="49">
        <f>'Общая сумма долга'!G33/Население!G35</f>
        <v>0.81318098885198642</v>
      </c>
    </row>
    <row r="34" spans="1:7" x14ac:dyDescent="0.25">
      <c r="A34" s="38" t="s">
        <v>10</v>
      </c>
      <c r="B34" s="49">
        <f>'Общая сумма долга'!B34/Население!B36</f>
        <v>0.56865313823837071</v>
      </c>
      <c r="C34" s="49">
        <f>'Общая сумма долга'!C34/Население!C36</f>
        <v>0.71617709859732781</v>
      </c>
      <c r="D34" s="49">
        <f>'Общая сумма долга'!D34/Население!D36</f>
        <v>0.77330568068114391</v>
      </c>
      <c r="E34" s="49">
        <f>'Общая сумма долга'!E34/Население!E36</f>
        <v>1.026235695705648</v>
      </c>
      <c r="F34" s="49">
        <f>'Общая сумма долга'!F34/Население!F36</f>
        <v>1.0151683406889032</v>
      </c>
      <c r="G34" s="49">
        <f>'Общая сумма долга'!G34/Население!G36</f>
        <v>0.89412649564012159</v>
      </c>
    </row>
    <row r="35" spans="1:7" x14ac:dyDescent="0.25">
      <c r="A35" s="38" t="s">
        <v>26</v>
      </c>
      <c r="B35" s="49">
        <f>'Общая сумма долга'!B35/Население!B37</f>
        <v>3.9140919360151876</v>
      </c>
      <c r="C35" s="49">
        <f>'Общая сумма долга'!C35/Население!C37</f>
        <v>4.3216130897151306</v>
      </c>
      <c r="D35" s="49">
        <f>'Общая сумма долга'!D35/Население!D37</f>
        <v>4.7157592829974275</v>
      </c>
      <c r="E35" s="49">
        <f>'Общая сумма долга'!E35/Население!E37</f>
        <v>3.3811009726499104</v>
      </c>
      <c r="F35" s="49">
        <f>'Общая сумма долга'!F35/Население!F37</f>
        <v>2.834736987381183</v>
      </c>
      <c r="G35" s="49">
        <f>'Общая сумма долга'!G35/Население!G37</f>
        <v>3.010578843382643</v>
      </c>
    </row>
    <row r="36" spans="1:7" x14ac:dyDescent="0.25">
      <c r="A36" s="38" t="s">
        <v>21</v>
      </c>
      <c r="B36" s="49">
        <f>'Общая сумма долга'!B36/Население!B38</f>
        <v>3.4384869262056923</v>
      </c>
      <c r="C36" s="49">
        <f>'Общая сумма долга'!C36/Население!C38</f>
        <v>5.4190510225255339</v>
      </c>
      <c r="D36" s="49">
        <f>'Общая сумма долга'!D36/Население!D38</f>
        <v>4.5808066061407917</v>
      </c>
      <c r="E36" s="49">
        <f>'Общая сумма долга'!E36/Население!E38</f>
        <v>2.501172132826547</v>
      </c>
      <c r="F36" s="49">
        <f>'Общая сумма долга'!F36/Население!F38</f>
        <v>3.8017660295020126</v>
      </c>
      <c r="G36" s="49">
        <f>'Общая сумма долга'!G36/Население!G38</f>
        <v>2.6735586027516058</v>
      </c>
    </row>
    <row r="37" spans="1:7" x14ac:dyDescent="0.25">
      <c r="A37" s="38" t="s">
        <v>51</v>
      </c>
      <c r="B37" s="49">
        <f>'Общая сумма долга'!B37/Население!B39</f>
        <v>0.54062269160163623</v>
      </c>
      <c r="C37" s="49">
        <f>'Общая сумма долга'!C37/Население!C39</f>
        <v>0.68763177698754485</v>
      </c>
      <c r="D37" s="49">
        <f>'Общая сумма долга'!D37/Население!D39</f>
        <v>0.94559077523405244</v>
      </c>
      <c r="E37" s="49">
        <f>'Общая сумма долга'!E37/Население!E39</f>
        <v>0.85880442637634458</v>
      </c>
      <c r="F37" s="49">
        <f>'Общая сумма долга'!F37/Население!F39</f>
        <v>0.62704992531112125</v>
      </c>
      <c r="G37" s="49">
        <f>'Общая сумма долга'!G37/Население!G39</f>
        <v>0.60901937593964328</v>
      </c>
    </row>
    <row r="38" spans="1:7" x14ac:dyDescent="0.25">
      <c r="A38" s="38" t="s">
        <v>27</v>
      </c>
      <c r="B38" s="49">
        <f>'Общая сумма долга'!B38/Население!B40</f>
        <v>1.1839739408447543</v>
      </c>
      <c r="C38" s="49">
        <f>'Общая сумма долга'!C38/Население!C40</f>
        <v>0.75855572059614917</v>
      </c>
      <c r="D38" s="49">
        <f>'Общая сумма долга'!D38/Население!D40</f>
        <v>0.92726541842349808</v>
      </c>
      <c r="E38" s="49">
        <f>'Общая сумма долга'!E38/Население!E40</f>
        <v>1.404900885192697</v>
      </c>
      <c r="F38" s="49">
        <f>'Общая сумма долга'!F38/Население!F40</f>
        <v>0.72842717601356277</v>
      </c>
      <c r="G38" s="49">
        <f>'Общая сумма долга'!G38/Население!G40</f>
        <v>0.64586682347688906</v>
      </c>
    </row>
    <row r="39" spans="1:7" x14ac:dyDescent="0.25">
      <c r="A39" s="38" t="s">
        <v>70</v>
      </c>
      <c r="B39" s="49">
        <f>'Общая сумма долга'!B39/Население!B41</f>
        <v>0.74516526946633976</v>
      </c>
      <c r="C39" s="49">
        <f>'Общая сумма долга'!C39/Население!C41</f>
        <v>0.39368772348554126</v>
      </c>
      <c r="D39" s="49">
        <f>'Общая сумма долга'!D39/Население!D41</f>
        <v>0.57676426751216547</v>
      </c>
      <c r="E39" s="49">
        <f>'Общая сумма долга'!E39/Население!E41</f>
        <v>0.65511461367017432</v>
      </c>
      <c r="F39" s="49">
        <f>'Общая сумма долга'!F39/Население!F41</f>
        <v>0.17740870875404208</v>
      </c>
      <c r="G39" s="49">
        <f>'Общая сумма долга'!G39/Население!G41</f>
        <v>0.77376462784094657</v>
      </c>
    </row>
    <row r="40" spans="1:7" x14ac:dyDescent="0.25">
      <c r="A40" s="38" t="s">
        <v>71</v>
      </c>
      <c r="B40" s="49">
        <f>'Общая сумма долга'!B40/Население!B42</f>
        <v>0.83253294533192601</v>
      </c>
      <c r="C40" s="49">
        <f>'Общая сумма долга'!C40/Население!C42</f>
        <v>0.61405881053471756</v>
      </c>
      <c r="D40" s="49">
        <f>'Общая сумма долга'!D40/Население!D42</f>
        <v>0.67425970423550485</v>
      </c>
      <c r="E40" s="49">
        <f>'Общая сумма долга'!E40/Население!E42</f>
        <v>0.73971491603816564</v>
      </c>
      <c r="F40" s="49">
        <f>'Общая сумма долга'!F40/Население!F42</f>
        <v>0.50608944222203101</v>
      </c>
      <c r="G40" s="49">
        <f>'Общая сумма долга'!G40/Население!G42</f>
        <v>0.63911255127364452</v>
      </c>
    </row>
    <row r="41" spans="1:7" x14ac:dyDescent="0.25">
      <c r="A41" s="38" t="s">
        <v>52</v>
      </c>
      <c r="B41" s="49">
        <f>'Общая сумма долга'!B41/Население!B43</f>
        <v>0.451340110307552</v>
      </c>
      <c r="C41" s="49">
        <f>'Общая сумма долга'!C41/Население!C43</f>
        <v>0.60789386890275898</v>
      </c>
      <c r="D41" s="49">
        <f>'Общая сумма долга'!D41/Население!D43</f>
        <v>0.75166465974386998</v>
      </c>
      <c r="E41" s="49">
        <f>'Общая сумма долга'!E41/Население!E43</f>
        <v>1.2237628977643118</v>
      </c>
      <c r="F41" s="49">
        <f>'Общая сумма долга'!F41/Население!F43</f>
        <v>0.64535384179762523</v>
      </c>
      <c r="G41" s="49">
        <f>'Общая сумма долга'!G41/Население!G43</f>
        <v>0.7407199261133568</v>
      </c>
    </row>
    <row r="42" spans="1:7" x14ac:dyDescent="0.25">
      <c r="A42" s="38" t="s">
        <v>11</v>
      </c>
      <c r="B42" s="49">
        <f>'Общая сумма долга'!B42/Население!B44</f>
        <v>1.0834924283747629</v>
      </c>
      <c r="C42" s="49">
        <f>'Общая сумма долга'!C42/Население!C44</f>
        <v>0.31536059046222548</v>
      </c>
      <c r="D42" s="49">
        <f>'Общая сумма долга'!D42/Население!D44</f>
        <v>0.92603021372319771</v>
      </c>
      <c r="E42" s="49">
        <f>'Общая сумма долга'!E42/Население!E44</f>
        <v>0.86643658851958771</v>
      </c>
      <c r="F42" s="49">
        <f>'Общая сумма долга'!F42/Население!F44</f>
        <v>0.17459113251709424</v>
      </c>
      <c r="G42" s="49">
        <f>'Общая сумма долга'!G42/Население!G44</f>
        <v>0.38203998836996916</v>
      </c>
    </row>
    <row r="43" spans="1:7" x14ac:dyDescent="0.25">
      <c r="A43" s="38" t="s">
        <v>53</v>
      </c>
      <c r="B43" s="49">
        <f>'Общая сумма долга'!B43/Население!B45</f>
        <v>0.30201773205241589</v>
      </c>
      <c r="C43" s="49">
        <f>'Общая сумма долга'!C43/Население!C45</f>
        <v>0.28936905529433837</v>
      </c>
      <c r="D43" s="49">
        <f>'Общая сумма долга'!D43/Население!D45</f>
        <v>0.65089059637295954</v>
      </c>
      <c r="E43" s="49">
        <f>'Общая сумма долга'!E43/Население!E45</f>
        <v>0.60657728586698967</v>
      </c>
      <c r="F43" s="49">
        <f>'Общая сумма долга'!F43/Население!F45</f>
        <v>0.35018522064648905</v>
      </c>
      <c r="G43" s="49">
        <f>'Общая сумма долга'!G43/Население!G45</f>
        <v>0.77833227880272116</v>
      </c>
    </row>
    <row r="44" spans="1:7" x14ac:dyDescent="0.25">
      <c r="A44" s="38" t="s">
        <v>49</v>
      </c>
      <c r="B44" s="49">
        <f>'Общая сумма долга'!B44/Население!B46</f>
        <v>0.7883752618397869</v>
      </c>
      <c r="C44" s="49">
        <f>'Общая сумма долга'!C44/Население!C46</f>
        <v>1.4078125711026641</v>
      </c>
      <c r="D44" s="49">
        <f>'Общая сумма долга'!D44/Население!D46</f>
        <v>2.3504594009510287</v>
      </c>
      <c r="E44" s="49">
        <f>'Общая сумма долга'!E44/Население!E46</f>
        <v>1.5509829994867192</v>
      </c>
      <c r="F44" s="49">
        <f>'Общая сумма долга'!F44/Население!F46</f>
        <v>1.2083264140973977</v>
      </c>
      <c r="G44" s="49">
        <f>'Общая сумма долга'!G44/Население!G46</f>
        <v>1.0133206296920485</v>
      </c>
    </row>
    <row r="45" spans="1:7" x14ac:dyDescent="0.25">
      <c r="A45" s="38" t="s">
        <v>77</v>
      </c>
      <c r="B45" s="49">
        <f>'Общая сумма долга'!B45/Население!B47</f>
        <v>0.88708682311623943</v>
      </c>
      <c r="C45" s="49">
        <f>'Общая сумма долга'!C45/Население!C47</f>
        <v>0.76986077748604986</v>
      </c>
      <c r="D45" s="49">
        <f>'Общая сумма долга'!D45/Население!D47</f>
        <v>0.40055899197929712</v>
      </c>
      <c r="E45" s="49">
        <f>'Общая сумма долга'!E45/Население!E47</f>
        <v>0.78811662947009076</v>
      </c>
      <c r="F45" s="49">
        <f>'Общая сумма долга'!F45/Население!F47</f>
        <v>0.51440343286617074</v>
      </c>
      <c r="G45" s="49">
        <f>'Общая сумма долга'!G45/Население!G47</f>
        <v>0.4442897768929629</v>
      </c>
    </row>
    <row r="46" spans="1:7" x14ac:dyDescent="0.25">
      <c r="A46" s="38" t="s">
        <v>28</v>
      </c>
      <c r="B46" s="49">
        <f>'Общая сумма долга'!B46/Население!B48</f>
        <v>0.35424994783424568</v>
      </c>
      <c r="C46" s="49">
        <f>'Общая сумма долга'!C46/Население!C48</f>
        <v>0.50019643438569383</v>
      </c>
      <c r="D46" s="49">
        <f>'Общая сумма долга'!D46/Население!D48</f>
        <v>0.79746586341653625</v>
      </c>
      <c r="E46" s="49">
        <f>'Общая сумма долга'!E46/Население!E48</f>
        <v>0.82213842569810713</v>
      </c>
      <c r="F46" s="49">
        <f>'Общая сумма долга'!F46/Население!F48</f>
        <v>0.77587825545993416</v>
      </c>
      <c r="G46" s="49">
        <f>'Общая сумма долга'!G46/Население!G48</f>
        <v>1.02099289924101</v>
      </c>
    </row>
    <row r="47" spans="1:7" x14ac:dyDescent="0.25">
      <c r="A47" s="38" t="s">
        <v>29</v>
      </c>
      <c r="B47" s="49">
        <f>'Общая сумма долга'!B47/Население!B49</f>
        <v>1.0331476279440683</v>
      </c>
      <c r="C47" s="49">
        <f>'Общая сумма долга'!C47/Население!C49</f>
        <v>1.1832417943277735</v>
      </c>
      <c r="D47" s="49">
        <f>'Общая сумма долга'!D47/Население!D49</f>
        <v>0.26573159386905287</v>
      </c>
      <c r="E47" s="49">
        <f>'Общая сумма долга'!E47/Население!E49</f>
        <v>0.51537720076053339</v>
      </c>
      <c r="F47" s="49">
        <f>'Общая сумма долга'!F47/Население!F49</f>
        <v>0.6082796619141736</v>
      </c>
      <c r="G47" s="49">
        <f>'Общая сумма долга'!G47/Население!G49</f>
        <v>0.64709936186400629</v>
      </c>
    </row>
    <row r="48" spans="1:7" x14ac:dyDescent="0.25">
      <c r="A48" s="38" t="s">
        <v>63</v>
      </c>
      <c r="B48" s="49">
        <f>'Общая сумма долга'!B48/Население!B50</f>
        <v>0.3749868884216499</v>
      </c>
      <c r="C48" s="49">
        <f>'Общая сумма долга'!C48/Население!C50</f>
        <v>0.30804761748782167</v>
      </c>
      <c r="D48" s="49">
        <f>'Общая сумма долга'!D48/Население!D50</f>
        <v>0.2907446052026153</v>
      </c>
      <c r="E48" s="49">
        <f>'Общая сумма долга'!E48/Население!E50</f>
        <v>0.23931025266466058</v>
      </c>
      <c r="F48" s="49">
        <f>'Общая сумма долга'!F48/Население!F50</f>
        <v>0.15188225421093862</v>
      </c>
      <c r="G48" s="49">
        <f>'Общая сумма долга'!G48/Население!G50</f>
        <v>0.22927910228176207</v>
      </c>
    </row>
    <row r="49" spans="1:7" x14ac:dyDescent="0.25">
      <c r="A49" s="38" t="s">
        <v>43</v>
      </c>
      <c r="B49" s="49">
        <f>'Общая сумма долга'!B49/Население!B51</f>
        <v>0.37962035512217257</v>
      </c>
      <c r="C49" s="49">
        <f>'Общая сумма долга'!C49/Население!C51</f>
        <v>0.46750829509033376</v>
      </c>
      <c r="D49" s="49">
        <f>'Общая сумма долга'!D49/Население!D51</f>
        <v>0.49078221320028304</v>
      </c>
      <c r="E49" s="49">
        <f>'Общая сумма долга'!E49/Население!E51</f>
        <v>0.39897247878765785</v>
      </c>
      <c r="F49" s="49">
        <f>'Общая сумма долга'!F49/Население!F51</f>
        <v>0.32770038980698735</v>
      </c>
      <c r="G49" s="49">
        <f>'Общая сумма долга'!G49/Население!G51</f>
        <v>0.38126343956623149</v>
      </c>
    </row>
    <row r="50" spans="1:7" x14ac:dyDescent="0.25">
      <c r="A50" s="38" t="s">
        <v>73</v>
      </c>
      <c r="B50" s="49">
        <f>'Общая сумма долга'!B50/Население!B52</f>
        <v>0.82622707576037624</v>
      </c>
      <c r="C50" s="49">
        <f>'Общая сумма долга'!C50/Население!C52</f>
        <v>0.73110715946427951</v>
      </c>
      <c r="D50" s="49">
        <f>'Общая сумма долга'!D50/Население!D52</f>
        <v>0.88900206050388686</v>
      </c>
      <c r="E50" s="49">
        <f>'Общая сумма долга'!E50/Население!E52</f>
        <v>0.89883501636972352</v>
      </c>
      <c r="F50" s="49">
        <f>'Общая сумма долга'!F50/Население!F52</f>
        <v>0.40524402469855519</v>
      </c>
      <c r="G50" s="49">
        <f>'Общая сумма долга'!G50/Население!G52</f>
        <v>0.38723227252572129</v>
      </c>
    </row>
    <row r="51" spans="1:7" x14ac:dyDescent="0.25">
      <c r="A51" s="38" t="s">
        <v>36</v>
      </c>
      <c r="B51" s="49">
        <f>'Общая сумма долга'!B51/Население!B53</f>
        <v>0.89894612469035906</v>
      </c>
      <c r="C51" s="49">
        <f>'Общая сумма долга'!C51/Население!C53</f>
        <v>2.0120398438855913</v>
      </c>
      <c r="D51" s="49">
        <f>'Общая сумма долга'!D51/Население!D53</f>
        <v>2.2758322224653975</v>
      </c>
      <c r="E51" s="49">
        <f>'Общая сумма долга'!E51/Население!E53</f>
        <v>2.3099570991814327</v>
      </c>
      <c r="F51" s="49">
        <f>'Общая сумма долга'!F51/Население!F53</f>
        <v>2.5552113737950348</v>
      </c>
      <c r="G51" s="49">
        <f>'Общая сумма долга'!G51/Население!G53</f>
        <v>2.1449181362772869</v>
      </c>
    </row>
    <row r="52" spans="1:7" x14ac:dyDescent="0.25">
      <c r="A52" s="38" t="s">
        <v>37</v>
      </c>
      <c r="B52" s="49">
        <f>'Общая сумма долга'!B52/Население!B54</f>
        <v>2.7001344341184521</v>
      </c>
      <c r="C52" s="49">
        <f>'Общая сумма долга'!C52/Население!C54</f>
        <v>3.2056049563153577</v>
      </c>
      <c r="D52" s="49">
        <f>'Общая сумма долга'!D52/Население!D54</f>
        <v>3.5219437957933573</v>
      </c>
      <c r="E52" s="49">
        <f>'Общая сумма долга'!E52/Население!E54</f>
        <v>4.1010895490702932</v>
      </c>
      <c r="F52" s="49">
        <f>'Общая сумма долга'!F52/Население!F54</f>
        <v>3.0756568581047161</v>
      </c>
      <c r="G52" s="49">
        <f>'Общая сумма долга'!G52/Население!G54</f>
        <v>3.9952460127102714</v>
      </c>
    </row>
    <row r="53" spans="1:7" x14ac:dyDescent="0.25">
      <c r="A53" s="38" t="s">
        <v>30</v>
      </c>
      <c r="B53" s="49">
        <f>'Общая сумма долга'!B53/Население!B55</f>
        <v>0.46471184769928481</v>
      </c>
      <c r="C53" s="49">
        <f>'Общая сумма долга'!C53/Население!C55</f>
        <v>0.29437810980738766</v>
      </c>
      <c r="D53" s="49">
        <f>'Общая сумма долга'!D53/Население!D55</f>
        <v>0.58510187168365324</v>
      </c>
      <c r="E53" s="49">
        <f>'Общая сумма долга'!E53/Население!E55</f>
        <v>1.2273884731266407</v>
      </c>
      <c r="F53" s="49">
        <f>'Общая сумма долга'!F53/Население!F55</f>
        <v>0.8377788993257389</v>
      </c>
      <c r="G53" s="49">
        <f>'Общая сумма долга'!G53/Население!G55</f>
        <v>1.3314732969737433</v>
      </c>
    </row>
    <row r="54" spans="1:7" x14ac:dyDescent="0.25">
      <c r="A54" s="38" t="s">
        <v>18</v>
      </c>
      <c r="B54" s="49">
        <f>'Общая сумма долга'!B54/Население!B56</f>
        <v>0.98598380837386956</v>
      </c>
      <c r="C54" s="49">
        <f>'Общая сумма долга'!C54/Население!C56</f>
        <v>0.72914946730052266</v>
      </c>
      <c r="D54" s="49">
        <f>'Общая сумма долга'!D54/Население!D56</f>
        <v>1.9211133955149844</v>
      </c>
      <c r="E54" s="49">
        <f>'Общая сумма долга'!E54/Население!E56</f>
        <v>1.3167161284869797</v>
      </c>
      <c r="F54" s="49">
        <f>'Общая сумма долга'!F54/Население!F56</f>
        <v>0.89044344914889195</v>
      </c>
      <c r="G54" s="49">
        <f>'Общая сумма долга'!G54/Население!G56</f>
        <v>1.3494008633521895</v>
      </c>
    </row>
    <row r="55" spans="1:7" x14ac:dyDescent="0.25">
      <c r="A55" s="38" t="s">
        <v>19</v>
      </c>
      <c r="B55" s="49">
        <f>'Общая сумма долга'!B55/Население!B57</f>
        <v>1.9699914111118892</v>
      </c>
      <c r="C55" s="49">
        <f>'Общая сумма долга'!C55/Население!C57</f>
        <v>2.371240155294164</v>
      </c>
      <c r="D55" s="49">
        <f>'Общая сумма долга'!D55/Население!D57</f>
        <v>2.5700781134202657</v>
      </c>
      <c r="E55" s="49">
        <f>'Общая сумма долга'!E55/Население!E57</f>
        <v>2.4752404903157226</v>
      </c>
      <c r="F55" s="49">
        <f>'Общая сумма долга'!F55/Население!F57</f>
        <v>2.7646553046655082</v>
      </c>
      <c r="G55" s="49">
        <f>'Общая сумма долга'!G55/Население!G57</f>
        <v>2.8790026477525426</v>
      </c>
    </row>
    <row r="56" spans="1:7" x14ac:dyDescent="0.25">
      <c r="A56" s="38" t="s">
        <v>31</v>
      </c>
      <c r="B56" s="49">
        <f>'Общая сумма долга'!B56/Население!B58</f>
        <v>0</v>
      </c>
      <c r="C56" s="49">
        <f>'Общая сумма долга'!C56/Население!C58</f>
        <v>0</v>
      </c>
      <c r="D56" s="49">
        <f>'Общая сумма долга'!D56/Население!D58</f>
        <v>0.30054978590597425</v>
      </c>
      <c r="E56" s="49">
        <f>'Общая сумма долга'!E56/Население!E58</f>
        <v>0.58060311646256979</v>
      </c>
      <c r="F56" s="49">
        <f>'Общая сумма долга'!F56/Население!F58</f>
        <v>0.72182636953678447</v>
      </c>
      <c r="G56" s="49">
        <f>'Общая сумма долга'!G56/Население!G58</f>
        <v>0.53906463801955762</v>
      </c>
    </row>
    <row r="57" spans="1:7" x14ac:dyDescent="0.25">
      <c r="A57" s="38" t="s">
        <v>44</v>
      </c>
      <c r="B57" s="49">
        <f>'Общая сумма долга'!B57/Население!B59</f>
        <v>0.28381439436840594</v>
      </c>
      <c r="C57" s="49">
        <f>'Общая сумма долга'!C57/Население!C59</f>
        <v>0.4769237818848322</v>
      </c>
      <c r="D57" s="49">
        <f>'Общая сумма долга'!D57/Население!D59</f>
        <v>0.54816035225591042</v>
      </c>
      <c r="E57" s="49">
        <f>'Общая сумма долга'!E57/Население!E59</f>
        <v>0.55986075328180618</v>
      </c>
      <c r="F57" s="49">
        <f>'Общая сумма долга'!F57/Население!F59</f>
        <v>0.35943359034371836</v>
      </c>
      <c r="G57" s="49">
        <f>'Общая сумма долга'!G57/Население!G59</f>
        <v>0.30968419907789019</v>
      </c>
    </row>
    <row r="58" spans="1:7" x14ac:dyDescent="0.25">
      <c r="A58" s="38" t="s">
        <v>45</v>
      </c>
      <c r="B58" s="49">
        <f>'Общая сумма долга'!B58/Население!B60</f>
        <v>0.77152012667516989</v>
      </c>
      <c r="C58" s="49">
        <f>'Общая сумма долга'!C58/Население!C60</f>
        <v>0.63518225020027586</v>
      </c>
      <c r="D58" s="49">
        <f>'Общая сумма долга'!D58/Население!D60</f>
        <v>0.46548814605927391</v>
      </c>
      <c r="E58" s="49">
        <f>'Общая сумма долга'!E58/Население!E60</f>
        <v>0.51751240815246224</v>
      </c>
      <c r="F58" s="49">
        <f>'Общая сумма долга'!F58/Население!F60</f>
        <v>0.46560202023213432</v>
      </c>
      <c r="G58" s="49">
        <f>'Общая сумма долга'!G58/Население!G60</f>
        <v>0.72227197417479871</v>
      </c>
    </row>
    <row r="59" spans="1:7" x14ac:dyDescent="0.25">
      <c r="A59" s="38" t="s">
        <v>75</v>
      </c>
      <c r="B59" s="49">
        <f>'Общая сумма долга'!B59/Население!B61</f>
        <v>0.98051880859193019</v>
      </c>
      <c r="C59" s="49">
        <f>'Общая сумма долга'!C59/Население!C61</f>
        <v>1.5091258611176137</v>
      </c>
      <c r="D59" s="49">
        <f>'Общая сумма долга'!D59/Население!D61</f>
        <v>1.679007261727496</v>
      </c>
      <c r="E59" s="49">
        <f>'Общая сумма долга'!E59/Население!E61</f>
        <v>1.6524366064798235</v>
      </c>
      <c r="F59" s="49">
        <f>'Общая сумма долга'!F59/Население!F61</f>
        <v>2.2664040318148335</v>
      </c>
      <c r="G59" s="49">
        <f>'Общая сумма долга'!G59/Население!G61</f>
        <v>1.7111335402281496</v>
      </c>
    </row>
    <row r="60" spans="1:7" x14ac:dyDescent="0.25">
      <c r="A60" s="38" t="s">
        <v>40</v>
      </c>
      <c r="B60" s="49">
        <f>'Общая сумма долга'!B60/Население!B62</f>
        <v>1.4717058938005072</v>
      </c>
      <c r="C60" s="49">
        <f>'Общая сумма долга'!C60/Население!C62</f>
        <v>1.7597510173408759</v>
      </c>
      <c r="D60" s="49">
        <f>'Общая сумма долга'!D60/Население!D62</f>
        <v>1.7545019858045172</v>
      </c>
      <c r="E60" s="49">
        <f>'Общая сумма долга'!E60/Население!E62</f>
        <v>1.6686663007527773</v>
      </c>
      <c r="F60" s="49">
        <f>'Общая сумма долга'!F60/Население!F62</f>
        <v>2.4725792822383568</v>
      </c>
      <c r="G60" s="49">
        <f>'Общая сумма долга'!G60/Население!G62</f>
        <v>2.2257508808657649</v>
      </c>
    </row>
    <row r="61" spans="1:7" x14ac:dyDescent="0.25">
      <c r="A61" s="38" t="s">
        <v>46</v>
      </c>
      <c r="B61" s="49">
        <f>'Общая сумма долга'!B61/Население!B63</f>
        <v>0.23447339007823842</v>
      </c>
      <c r="C61" s="49">
        <f>'Общая сумма долга'!C61/Население!C63</f>
        <v>0.4032195021733907</v>
      </c>
      <c r="D61" s="49">
        <f>'Общая сумма долга'!D61/Население!D63</f>
        <v>0.12476052864893762</v>
      </c>
      <c r="E61" s="49">
        <f>'Общая сумма долга'!E61/Население!E63</f>
        <v>0.46939836350425534</v>
      </c>
      <c r="F61" s="49">
        <f>'Общая сумма долга'!F61/Население!F63</f>
        <v>0.25993746218817232</v>
      </c>
      <c r="G61" s="49">
        <f>'Общая сумма долга'!G61/Население!G63</f>
        <v>0.32683355990458357</v>
      </c>
    </row>
    <row r="62" spans="1:7" x14ac:dyDescent="0.25">
      <c r="A62" s="38" t="s">
        <v>64</v>
      </c>
      <c r="B62" s="49">
        <f>'Общая сумма долга'!B62/Население!B64</f>
        <v>0.62372682920570555</v>
      </c>
      <c r="C62" s="49">
        <f>'Общая сумма долга'!C62/Население!C64</f>
        <v>0.6743164731640624</v>
      </c>
      <c r="D62" s="49">
        <f>'Общая сумма долга'!D62/Население!D64</f>
        <v>0.60910539638888961</v>
      </c>
      <c r="E62" s="49">
        <f>'Общая сумма долга'!E62/Население!E64</f>
        <v>0.77609072359127285</v>
      </c>
      <c r="F62" s="49">
        <f>'Общая сумма долга'!F62/Население!F64</f>
        <v>0.60235544973610755</v>
      </c>
      <c r="G62" s="49">
        <f>'Общая сумма долга'!G62/Население!G64</f>
        <v>0.39059244189630726</v>
      </c>
    </row>
    <row r="63" spans="1:7" x14ac:dyDescent="0.25">
      <c r="A63" s="38" t="s">
        <v>65</v>
      </c>
      <c r="B63" s="49">
        <f>'Общая сумма долга'!B63/Население!B65</f>
        <v>0.33856620462515952</v>
      </c>
      <c r="C63" s="49">
        <f>'Общая сумма долга'!C63/Население!C65</f>
        <v>0.44428383190617327</v>
      </c>
      <c r="D63" s="49">
        <f>'Общая сумма долга'!D63/Население!D65</f>
        <v>0.87480574014355883</v>
      </c>
      <c r="E63" s="49">
        <f>'Общая сумма долга'!E63/Население!E65</f>
        <v>0.74676398818601919</v>
      </c>
      <c r="F63" s="49">
        <f>'Общая сумма долга'!F63/Население!F65</f>
        <v>0.69910327750212486</v>
      </c>
      <c r="G63" s="49">
        <f>'Общая сумма долга'!G63/Население!G65</f>
        <v>0.88073025755035284</v>
      </c>
    </row>
    <row r="64" spans="1:7" x14ac:dyDescent="0.25">
      <c r="A64" s="38" t="s">
        <v>35</v>
      </c>
      <c r="B64" s="49">
        <f>'Общая сумма долга'!B64/Население!B66</f>
        <v>0.41553824114386573</v>
      </c>
      <c r="C64" s="49">
        <f>'Общая сумма долга'!C64/Население!C66</f>
        <v>0.78718220778485992</v>
      </c>
      <c r="D64" s="49">
        <f>'Общая сумма долга'!D64/Население!D66</f>
        <v>0.95830311614730879</v>
      </c>
      <c r="E64" s="49">
        <f>'Общая сумма долга'!E64/Население!E66</f>
        <v>0.80595206500045424</v>
      </c>
      <c r="F64" s="49">
        <f>'Общая сумма долга'!F64/Население!F66</f>
        <v>0.59901337581851488</v>
      </c>
      <c r="G64" s="49">
        <f>'Общая сумма долга'!G64/Население!G66</f>
        <v>0.2847832527472221</v>
      </c>
    </row>
    <row r="65" spans="1:7" x14ac:dyDescent="0.25">
      <c r="A65" s="38" t="s">
        <v>12</v>
      </c>
      <c r="B65" s="49">
        <f>'Общая сумма долга'!B65/Население!B67</f>
        <v>0.23489390311032951</v>
      </c>
      <c r="C65" s="49">
        <f>'Общая сумма долга'!C65/Население!C67</f>
        <v>0.34459107410532391</v>
      </c>
      <c r="D65" s="49">
        <f>'Общая сумма долга'!D65/Население!D67</f>
        <v>0.52516319308947945</v>
      </c>
      <c r="E65" s="49">
        <f>'Общая сумма долга'!E65/Население!E67</f>
        <v>0.60547553603807291</v>
      </c>
      <c r="F65" s="49">
        <f>'Общая сумма долга'!F65/Население!F67</f>
        <v>0.59029241872749749</v>
      </c>
      <c r="G65" s="49">
        <f>'Общая сумма долга'!G65/Население!G67</f>
        <v>0.48149547322665037</v>
      </c>
    </row>
    <row r="66" spans="1:7" x14ac:dyDescent="0.25">
      <c r="A66" s="38" t="s">
        <v>54</v>
      </c>
      <c r="B66" s="49">
        <f>'Общая сумма долга'!B66/Население!B68</f>
        <v>0.65426955826614852</v>
      </c>
      <c r="C66" s="49">
        <f>'Общая сумма долга'!C66/Население!C68</f>
        <v>0.85832520926479894</v>
      </c>
      <c r="D66" s="49">
        <f>'Общая сумма долга'!D66/Население!D68</f>
        <v>1.3964262041968512</v>
      </c>
      <c r="E66" s="49">
        <f>'Общая сумма долга'!E66/Население!E68</f>
        <v>0.94536933943756496</v>
      </c>
      <c r="F66" s="49">
        <f>'Общая сумма долга'!F66/Население!F68</f>
        <v>0.51279559131414676</v>
      </c>
      <c r="G66" s="49">
        <f>'Общая сумма долга'!G66/Население!G68</f>
        <v>1.0209249465447785</v>
      </c>
    </row>
    <row r="67" spans="1:7" x14ac:dyDescent="0.25">
      <c r="A67" s="38" t="s">
        <v>113</v>
      </c>
      <c r="B67" s="49">
        <f>'Общая сумма долга'!B67/Население!B69</f>
        <v>2.0630548240802415</v>
      </c>
      <c r="C67" s="49">
        <f>'Общая сумма долга'!C67/Население!C69</f>
        <v>0.50264655632366506</v>
      </c>
      <c r="D67" s="49">
        <f>'Общая сумма долга'!D67/Население!D69</f>
        <v>0.5955690061982245</v>
      </c>
      <c r="E67" s="49">
        <f>'Общая сумма долга'!E67/Население!E69</f>
        <v>0.98295083724015109</v>
      </c>
      <c r="F67" s="49">
        <f>'Общая сумма долга'!F67/Население!F69</f>
        <v>8.8980060482797343E-2</v>
      </c>
      <c r="G67" s="49">
        <f>'Общая сумма долга'!G67/Население!G69</f>
        <v>-0.1187152672527034</v>
      </c>
    </row>
    <row r="68" spans="1:7" x14ac:dyDescent="0.25">
      <c r="A68" s="38" t="s">
        <v>55</v>
      </c>
      <c r="B68" s="49">
        <f>'Общая сумма долга'!B68/Население!B70</f>
        <v>0.78876522499831858</v>
      </c>
      <c r="C68" s="49">
        <f>'Общая сумма долга'!C68/Население!C70</f>
        <v>0.66023411728086057</v>
      </c>
      <c r="D68" s="49">
        <f>'Общая сумма долга'!D68/Население!D70</f>
        <v>0.75825640625697255</v>
      </c>
      <c r="E68" s="49">
        <f>'Общая сумма долга'!E68/Население!E70</f>
        <v>0.90363467324927627</v>
      </c>
      <c r="F68" s="49">
        <f>'Общая сумма долга'!F68/Население!F70</f>
        <v>0.53259258206622084</v>
      </c>
      <c r="G68" s="49">
        <f>'Общая сумма долга'!G68/Население!G70</f>
        <v>0.92022313825090662</v>
      </c>
    </row>
    <row r="69" spans="1:7" x14ac:dyDescent="0.25">
      <c r="A69" s="38" t="s">
        <v>81</v>
      </c>
      <c r="B69" s="49">
        <f>'Общая сумма долга'!B69/Население!B71</f>
        <v>1.3579479336166842</v>
      </c>
      <c r="C69" s="49">
        <f>'Общая сумма долга'!C69/Население!C71</f>
        <v>1.3055680796738662</v>
      </c>
      <c r="D69" s="49">
        <f>'Общая сумма долга'!D69/Население!D71</f>
        <v>1.1657850615543428</v>
      </c>
      <c r="E69" s="49">
        <f>'Общая сумма долга'!E69/Население!E71</f>
        <v>1.3677855888243204</v>
      </c>
      <c r="F69" s="49">
        <f>'Общая сумма долга'!F69/Население!F71</f>
        <v>1.25773622396625</v>
      </c>
      <c r="G69" s="49">
        <f>'Общая сумма долга'!G69/Население!G71</f>
        <v>0.8452842712371158</v>
      </c>
    </row>
    <row r="70" spans="1:7" x14ac:dyDescent="0.25">
      <c r="A70" s="38" t="s">
        <v>58</v>
      </c>
      <c r="B70" s="49">
        <f>'Общая сумма долга'!B70/Население!B72</f>
        <v>0.86780585542497268</v>
      </c>
      <c r="C70" s="49">
        <f>'Общая сумма долга'!C70/Население!C72</f>
        <v>1.0762090199543748</v>
      </c>
      <c r="D70" s="49">
        <f>'Общая сумма долга'!D70/Население!D72</f>
        <v>1.3834323786156417</v>
      </c>
      <c r="E70" s="49">
        <f>'Общая сумма долга'!E70/Население!E72</f>
        <v>1.3716957384507236</v>
      </c>
      <c r="F70" s="49">
        <f>'Общая сумма долга'!F70/Население!F72</f>
        <v>0.98994246814524023</v>
      </c>
      <c r="G70" s="49">
        <f>'Общая сумма долга'!G70/Население!G72</f>
        <v>0.97733506623024269</v>
      </c>
    </row>
    <row r="71" spans="1:7" x14ac:dyDescent="0.25">
      <c r="A71" s="38" t="s">
        <v>111</v>
      </c>
      <c r="B71" s="49">
        <f>'Общая сумма долга'!B71/Население!B73</f>
        <v>0</v>
      </c>
      <c r="C71" s="49">
        <f>'Общая сумма долга'!C71/Население!C73</f>
        <v>0</v>
      </c>
      <c r="D71" s="49">
        <f>'Общая сумма долга'!D71/Население!D73</f>
        <v>0.28595935742547446</v>
      </c>
      <c r="E71" s="49">
        <f>'Общая сумма долга'!E71/Население!E73</f>
        <v>0.49602871583405789</v>
      </c>
      <c r="F71" s="49">
        <f>'Общая сумма долга'!F71/Население!F73</f>
        <v>1.0273089518400622</v>
      </c>
      <c r="G71" s="49">
        <f>'Общая сумма долга'!G71/Население!G73</f>
        <v>0.82069307846601325</v>
      </c>
    </row>
    <row r="72" spans="1:7" x14ac:dyDescent="0.25">
      <c r="A72" s="38" t="s">
        <v>13</v>
      </c>
      <c r="B72" s="49">
        <f>'Общая сумма долга'!B72/Население!B74</f>
        <v>1.1383293246381847</v>
      </c>
      <c r="C72" s="49">
        <f>'Общая сумма долга'!C72/Население!C74</f>
        <v>1.6007111384745496</v>
      </c>
      <c r="D72" s="49">
        <f>'Общая сумма долга'!D72/Население!D74</f>
        <v>1.6834188372990631</v>
      </c>
      <c r="E72" s="49">
        <f>'Общая сумма долга'!E72/Население!E74</f>
        <v>0.88724109605424206</v>
      </c>
      <c r="F72" s="49">
        <f>'Общая сумма долга'!F72/Население!F74</f>
        <v>0.94789581902526787</v>
      </c>
      <c r="G72" s="49">
        <f>'Общая сумма долга'!G72/Население!G74</f>
        <v>1.2067506894901445</v>
      </c>
    </row>
    <row r="73" spans="1:7" x14ac:dyDescent="0.25">
      <c r="A73" s="38" t="s">
        <v>42</v>
      </c>
      <c r="B73" s="49">
        <f>'Общая сумма долга'!B73/Население!B75</f>
        <v>0.62918345554924127</v>
      </c>
      <c r="C73" s="49">
        <f>'Общая сумма долга'!C73/Население!C75</f>
        <v>0.33652766074186158</v>
      </c>
      <c r="D73" s="49">
        <f>'Общая сумма долга'!D73/Население!D75</f>
        <v>0.55416524932029809</v>
      </c>
      <c r="E73" s="49">
        <f>'Общая сумма долга'!E73/Население!E75</f>
        <v>0.45849807248154156</v>
      </c>
      <c r="F73" s="49">
        <f>'Общая сумма долга'!F73/Население!F75</f>
        <v>0.15837180621521713</v>
      </c>
      <c r="G73" s="49">
        <f>'Общая сумма долга'!G73/Население!G75</f>
        <v>0.2291541671272937</v>
      </c>
    </row>
    <row r="74" spans="1:7" x14ac:dyDescent="0.25">
      <c r="A74" s="38" t="s">
        <v>14</v>
      </c>
      <c r="B74" s="49">
        <f>'Общая сумма долга'!B74/Население!B76</f>
        <v>9.9545247882470517E-2</v>
      </c>
      <c r="C74" s="49">
        <f>'Общая сумма долга'!C74/Население!C76</f>
        <v>0.22969830227376975</v>
      </c>
      <c r="D74" s="49">
        <f>'Общая сумма долга'!D74/Население!D76</f>
        <v>0.28851541709710199</v>
      </c>
      <c r="E74" s="49">
        <f>'Общая сумма долга'!E74/Население!E76</f>
        <v>0.10572435397716151</v>
      </c>
      <c r="F74" s="49">
        <f>'Общая сумма долга'!F74/Население!F76</f>
        <v>0.12297746025357179</v>
      </c>
      <c r="G74" s="49">
        <f>'Общая сумма долга'!G74/Население!G76</f>
        <v>0.561408038142446</v>
      </c>
    </row>
    <row r="75" spans="1:7" x14ac:dyDescent="0.25">
      <c r="A75" s="38" t="s">
        <v>15</v>
      </c>
      <c r="B75" s="49">
        <f>'Общая сумма долга'!B75/Население!B77</f>
        <v>1.527986816062491</v>
      </c>
      <c r="C75" s="49">
        <f>'Общая сумма долга'!C75/Население!C77</f>
        <v>1.662049425468284</v>
      </c>
      <c r="D75" s="49">
        <f>'Общая сумма долга'!D75/Население!D77</f>
        <v>1.1435981311276393</v>
      </c>
      <c r="E75" s="49">
        <f>'Общая сумма долга'!E75/Население!E77</f>
        <v>1.0063531048373722</v>
      </c>
      <c r="F75" s="49">
        <f>'Общая сумма долга'!F75/Население!F77</f>
        <v>0.92707518578550763</v>
      </c>
      <c r="G75" s="49">
        <f>'Общая сумма долга'!G75/Население!G77</f>
        <v>1.0869185208522045</v>
      </c>
    </row>
    <row r="76" spans="1:7" x14ac:dyDescent="0.25">
      <c r="A76" s="38" t="s">
        <v>72</v>
      </c>
      <c r="B76" s="49">
        <f>'Общая сумма долга'!B76/Население!B78</f>
        <v>0.24089865885202377</v>
      </c>
      <c r="C76" s="49">
        <f>'Общая сумма долга'!C76/Население!C78</f>
        <v>0.57565030764491432</v>
      </c>
      <c r="D76" s="49">
        <f>'Общая сумма долга'!D76/Население!D78</f>
        <v>0.78398624765732783</v>
      </c>
      <c r="E76" s="49">
        <f>'Общая сумма долга'!E76/Население!E78</f>
        <v>0.86261253453778031</v>
      </c>
      <c r="F76" s="49">
        <f>'Общая сумма долга'!F76/Население!F78</f>
        <v>0.85855315873428151</v>
      </c>
      <c r="G76" s="49">
        <f>'Общая сумма долга'!G76/Население!G78</f>
        <v>1.1238269902231399</v>
      </c>
    </row>
    <row r="77" spans="1:7" x14ac:dyDescent="0.25">
      <c r="A77" s="38" t="s">
        <v>16</v>
      </c>
      <c r="B77" s="49">
        <f>'Общая сумма долга'!B77/Население!B79</f>
        <v>0.45297197431214126</v>
      </c>
      <c r="C77" s="49">
        <f>'Общая сумма долга'!C77/Население!C79</f>
        <v>0.52191097867954617</v>
      </c>
      <c r="D77" s="49">
        <f>'Общая сумма долга'!D77/Население!D79</f>
        <v>1.228951917294081</v>
      </c>
      <c r="E77" s="49">
        <f>'Общая сумма долга'!E77/Население!E79</f>
        <v>0.97299203623808506</v>
      </c>
      <c r="F77" s="49">
        <f>'Общая сумма долга'!F77/Население!F79</f>
        <v>0.79462628740728769</v>
      </c>
      <c r="G77" s="49">
        <f>'Общая сумма долга'!G77/Население!G79</f>
        <v>0.5959538522085932</v>
      </c>
    </row>
    <row r="78" spans="1:7" x14ac:dyDescent="0.25">
      <c r="A78" s="38" t="s">
        <v>59</v>
      </c>
      <c r="B78" s="49">
        <f>'Общая сумма долга'!B78/Население!B80</f>
        <v>0.70320414398486331</v>
      </c>
      <c r="C78" s="49">
        <f>'Общая сумма долга'!C78/Население!C80</f>
        <v>0.78311045759171338</v>
      </c>
      <c r="D78" s="49">
        <f>'Общая сумма долга'!D78/Население!D80</f>
        <v>1.5475781257562955</v>
      </c>
      <c r="E78" s="49">
        <f>'Общая сумма долга'!E78/Население!E80</f>
        <v>1.417150433193169</v>
      </c>
      <c r="F78" s="49">
        <f>'Общая сумма долга'!F78/Население!F80</f>
        <v>1.0861609793088538</v>
      </c>
      <c r="G78" s="49">
        <f>'Общая сумма долга'!G78/Население!G80</f>
        <v>1.1100856502068721</v>
      </c>
    </row>
    <row r="79" spans="1:7" x14ac:dyDescent="0.25">
      <c r="A79" s="38" t="s">
        <v>47</v>
      </c>
      <c r="B79" s="49">
        <f>'Общая сумма долга'!B79/Население!B81</f>
        <v>0.6461349329290399</v>
      </c>
      <c r="C79" s="49">
        <f>'Общая сумма долга'!C79/Население!C81</f>
        <v>0.200416416250185</v>
      </c>
      <c r="D79" s="49">
        <f>'Общая сумма долга'!D79/Население!D81</f>
        <v>0.4680122913541308</v>
      </c>
      <c r="E79" s="49">
        <f>'Общая сумма долга'!E79/Население!E81</f>
        <v>0.52626603183226028</v>
      </c>
      <c r="F79" s="49">
        <f>'Общая сумма долга'!F79/Население!F81</f>
        <v>0.68082990316210334</v>
      </c>
      <c r="G79" s="49">
        <f>'Общая сумма долга'!G79/Население!G81</f>
        <v>0.44556796847531116</v>
      </c>
    </row>
    <row r="80" spans="1:7" x14ac:dyDescent="0.25">
      <c r="A80" s="38" t="s">
        <v>56</v>
      </c>
      <c r="B80" s="49">
        <f>'Общая сумма долга'!B80/Население!B82</f>
        <v>0.62917824073161033</v>
      </c>
      <c r="C80" s="49">
        <f>'Общая сумма долга'!C80/Население!C82</f>
        <v>0.60932169761332033</v>
      </c>
      <c r="D80" s="49">
        <f>'Общая сумма долга'!D80/Население!D82</f>
        <v>0.92182287032420795</v>
      </c>
      <c r="E80" s="49">
        <f>'Общая сумма долга'!E80/Население!E82</f>
        <v>0.86751845936624894</v>
      </c>
      <c r="F80" s="49">
        <f>'Общая сумма долга'!F80/Население!F82</f>
        <v>0.42207645004323519</v>
      </c>
      <c r="G80" s="49">
        <f>'Общая сумма долга'!G80/Население!G82</f>
        <v>0.93731056568671034</v>
      </c>
    </row>
    <row r="81" spans="1:7" x14ac:dyDescent="0.25">
      <c r="A81" s="38" t="s">
        <v>78</v>
      </c>
      <c r="B81" s="49">
        <f>'Общая сумма долга'!B81/Население!B83</f>
        <v>1.395505824263086</v>
      </c>
      <c r="C81" s="49">
        <f>'Общая сумма долга'!C81/Население!C83</f>
        <v>1.2831508512633512</v>
      </c>
      <c r="D81" s="49">
        <f>'Общая сумма долга'!D81/Население!D83</f>
        <v>1.9071167702719714</v>
      </c>
      <c r="E81" s="49">
        <f>'Общая сумма долга'!E81/Население!E83</f>
        <v>1.3136816036073069</v>
      </c>
      <c r="F81" s="49">
        <f>'Общая сумма долга'!F81/Население!F83</f>
        <v>1.8673509488053168</v>
      </c>
      <c r="G81" s="49">
        <f>'Общая сумма долга'!G81/Население!G83</f>
        <v>1.6228267811631678</v>
      </c>
    </row>
    <row r="82" spans="1:7" x14ac:dyDescent="0.25">
      <c r="A82" s="38" t="s">
        <v>60</v>
      </c>
      <c r="B82" s="49">
        <f>'Общая сумма долга'!B82/Население!B84</f>
        <v>0.48283272228232654</v>
      </c>
      <c r="C82" s="49">
        <f>'Общая сумма долга'!C82/Население!C84</f>
        <v>0.87668738942829183</v>
      </c>
      <c r="D82" s="49">
        <f>'Общая сумма долга'!D82/Население!D84</f>
        <v>1.6295409573045716</v>
      </c>
      <c r="E82" s="49">
        <f>'Общая сумма долга'!E82/Население!E84</f>
        <v>1.2425035751647231</v>
      </c>
      <c r="F82" s="49">
        <f>'Общая сумма долга'!F82/Население!F84</f>
        <v>0.6748524235170168</v>
      </c>
      <c r="G82" s="49">
        <f>'Общая сумма долга'!G82/Население!G84</f>
        <v>0.96329019508378089</v>
      </c>
    </row>
    <row r="83" spans="1:7" x14ac:dyDescent="0.25">
      <c r="A83" s="38" t="s">
        <v>62</v>
      </c>
      <c r="B83" s="49">
        <f>'Общая сумма долга'!B83/Население!B85</f>
        <v>0.37624288227141578</v>
      </c>
      <c r="C83" s="49">
        <f>'Общая сумма долга'!C83/Население!C85</f>
        <v>0.7414640088251605</v>
      </c>
      <c r="D83" s="49">
        <f>'Общая сумма долга'!D83/Население!D85</f>
        <v>1.4947586722259087</v>
      </c>
      <c r="E83" s="49">
        <f>'Общая сумма долга'!E83/Население!E85</f>
        <v>1.3975636456146383</v>
      </c>
      <c r="F83" s="49">
        <f>'Общая сумма долга'!F83/Население!F85</f>
        <v>1.437781145112732</v>
      </c>
      <c r="G83" s="49">
        <f>'Общая сумма долга'!G83/Население!G85</f>
        <v>1.6768601216378616</v>
      </c>
    </row>
    <row r="84" spans="1:7" x14ac:dyDescent="0.25">
      <c r="A84" s="38" t="s">
        <v>41</v>
      </c>
      <c r="B84" s="49">
        <f>'Общая сумма долга'!B84/Население!B86</f>
        <v>0.95901266898290194</v>
      </c>
      <c r="C84" s="49">
        <f>'Общая сумма долга'!C84/Население!C86</f>
        <v>1.0440593372975211</v>
      </c>
      <c r="D84" s="49">
        <f>'Общая сумма долга'!D84/Население!D86</f>
        <v>1.0490600872776101</v>
      </c>
      <c r="E84" s="49">
        <f>'Общая сумма долга'!E84/Население!E86</f>
        <v>1.1022392242369414</v>
      </c>
      <c r="F84" s="49">
        <f>'Общая сумма долга'!F84/Население!F86</f>
        <v>0.96208175334259827</v>
      </c>
      <c r="G84" s="49">
        <f>'Общая сумма долга'!G84/Население!G86</f>
        <v>1.4947103917702111</v>
      </c>
    </row>
    <row r="85" spans="1:7" x14ac:dyDescent="0.25">
      <c r="A85" s="38" t="s">
        <v>48</v>
      </c>
      <c r="B85" s="49">
        <f>'Общая сумма долга'!B85/Население!B87</f>
        <v>0.29754383927534517</v>
      </c>
      <c r="C85" s="49">
        <f>'Общая сумма долга'!C85/Население!C87</f>
        <v>0.4180754577079987</v>
      </c>
      <c r="D85" s="49">
        <f>'Общая сумма долга'!D85/Население!D87</f>
        <v>0.63298696131738919</v>
      </c>
      <c r="E85" s="49">
        <f>'Общая сумма долга'!E85/Население!E87</f>
        <v>0.5602503675569227</v>
      </c>
      <c r="F85" s="49">
        <f>'Общая сумма долга'!F85/Население!F87</f>
        <v>0.3454734196668563</v>
      </c>
      <c r="G85" s="49">
        <f>'Общая сумма долга'!G85/Население!G87</f>
        <v>0.54092300524360493</v>
      </c>
    </row>
    <row r="86" spans="1:7" x14ac:dyDescent="0.25">
      <c r="A86" s="38" t="s">
        <v>83</v>
      </c>
      <c r="B86" s="49">
        <f>'Общая сумма долга'!B86/Население!B88</f>
        <v>1.8526950845613688</v>
      </c>
      <c r="C86" s="49">
        <f>'Общая сумма долга'!C86/Население!C88</f>
        <v>1.2154451919271883</v>
      </c>
      <c r="D86" s="49">
        <f>'Общая сумма долга'!D86/Население!D88</f>
        <v>4.0733377195605778</v>
      </c>
      <c r="E86" s="49">
        <f>'Общая сумма долга'!E86/Население!E88</f>
        <v>4.9297579382602041</v>
      </c>
      <c r="F86" s="49">
        <f>'Общая сумма долга'!F86/Население!F88</f>
        <v>3.4873206614249828</v>
      </c>
      <c r="G86" s="49">
        <f>'Общая сумма долга'!G86/Население!G88</f>
        <v>4.4292914241991044</v>
      </c>
    </row>
    <row r="87" spans="1:7" x14ac:dyDescent="0.25">
      <c r="A87" s="38" t="s">
        <v>61</v>
      </c>
      <c r="B87" s="49">
        <f>'Общая сумма долга'!B87/Население!B89</f>
        <v>1.5180482182663133</v>
      </c>
      <c r="C87" s="49">
        <f>'Общая сумма долга'!C87/Население!C89</f>
        <v>1.5296645277183631</v>
      </c>
      <c r="D87" s="49">
        <f>'Общая сумма долга'!D87/Население!D89</f>
        <v>2.514543047795935</v>
      </c>
      <c r="E87" s="49">
        <f>'Общая сумма долга'!E87/Население!E89</f>
        <v>2.1723219332561015</v>
      </c>
      <c r="F87" s="49">
        <f>'Общая сумма долга'!F87/Население!F89</f>
        <v>1.4861746514231819</v>
      </c>
      <c r="G87" s="49">
        <f>'Общая сумма долга'!G87/Население!G89</f>
        <v>1.6810692566101384</v>
      </c>
    </row>
    <row r="88" spans="1:7" x14ac:dyDescent="0.25">
      <c r="A88" s="38" t="s">
        <v>17</v>
      </c>
      <c r="B88" s="49">
        <f>'Общая сумма долга'!B88/Население!B90</f>
        <v>0.58331650633842846</v>
      </c>
      <c r="C88" s="49">
        <f>'Общая сумма долга'!C88/Население!C90</f>
        <v>0.65918282769581382</v>
      </c>
      <c r="D88" s="49">
        <f>'Общая сумма долга'!D88/Население!D90</f>
        <v>0.83563957254904431</v>
      </c>
      <c r="E88" s="49">
        <f>'Общая сумма долга'!E88/Население!E90</f>
        <v>0.95926447350196931</v>
      </c>
      <c r="F88" s="49">
        <f>'Общая сумма долга'!F88/Население!F90</f>
        <v>1.0712376074912831</v>
      </c>
      <c r="G88" s="49">
        <f>'Общая сумма долга'!G88/Население!G90</f>
        <v>0.86998512240277104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pane ySplit="1" topLeftCell="A17" activePane="bottomLeft" state="frozen"/>
      <selection pane="bottomLeft" activeCell="F30" sqref="F30"/>
    </sheetView>
  </sheetViews>
  <sheetFormatPr defaultRowHeight="15" x14ac:dyDescent="0.25"/>
  <cols>
    <col min="1" max="1" width="72.42578125" customWidth="1"/>
    <col min="2" max="6" width="9.28515625" bestFit="1" customWidth="1"/>
    <col min="7" max="7" width="9.5703125" bestFit="1" customWidth="1"/>
  </cols>
  <sheetData>
    <row r="1" spans="1:7" s="44" customFormat="1" ht="56.25" customHeight="1" x14ac:dyDescent="0.25">
      <c r="A1" s="50" t="s">
        <v>116</v>
      </c>
      <c r="B1" s="44">
        <v>2013</v>
      </c>
      <c r="C1" s="44">
        <v>2014</v>
      </c>
      <c r="D1" s="44">
        <v>2015</v>
      </c>
      <c r="E1" s="44">
        <v>2016</v>
      </c>
      <c r="F1" s="44">
        <v>2017</v>
      </c>
      <c r="G1" s="44">
        <v>2018</v>
      </c>
    </row>
    <row r="2" spans="1:7" ht="15.75" thickBot="1" x14ac:dyDescent="0.3">
      <c r="A2" s="45" t="s">
        <v>0</v>
      </c>
      <c r="B2" s="100">
        <v>89.8</v>
      </c>
      <c r="C2" s="101">
        <v>93.1</v>
      </c>
      <c r="D2" s="101">
        <v>93.7</v>
      </c>
      <c r="E2" s="101">
        <v>94.3</v>
      </c>
      <c r="F2" s="101">
        <v>94.5</v>
      </c>
      <c r="G2" s="101">
        <v>94.4</v>
      </c>
    </row>
    <row r="3" spans="1:7" ht="15.75" thickBot="1" x14ac:dyDescent="0.3">
      <c r="A3" s="45" t="s">
        <v>66</v>
      </c>
      <c r="B3" s="100">
        <v>100</v>
      </c>
      <c r="C3" s="101">
        <v>100</v>
      </c>
      <c r="D3" s="101">
        <v>100</v>
      </c>
      <c r="E3" s="101">
        <v>100</v>
      </c>
      <c r="F3" s="101">
        <v>100</v>
      </c>
      <c r="G3" s="101">
        <v>100</v>
      </c>
    </row>
    <row r="4" spans="1:7" ht="15.75" thickBot="1" x14ac:dyDescent="0.3">
      <c r="A4" s="45" t="s">
        <v>79</v>
      </c>
      <c r="B4" s="100">
        <v>100</v>
      </c>
      <c r="C4" s="101">
        <v>96.7</v>
      </c>
      <c r="D4" s="101">
        <v>96.9</v>
      </c>
      <c r="E4" s="101">
        <v>94.9</v>
      </c>
      <c r="F4" s="101">
        <v>95</v>
      </c>
      <c r="G4" s="101">
        <v>94.6</v>
      </c>
    </row>
    <row r="5" spans="1:7" ht="15.75" thickBot="1" x14ac:dyDescent="0.3">
      <c r="A5" s="45" t="s">
        <v>20</v>
      </c>
      <c r="B5" s="100">
        <v>82.2</v>
      </c>
      <c r="C5" s="101">
        <v>81.099999999999994</v>
      </c>
      <c r="D5" s="101">
        <v>83.5</v>
      </c>
      <c r="E5" s="101">
        <v>82.5</v>
      </c>
      <c r="F5" s="101">
        <v>81.7</v>
      </c>
      <c r="G5" s="101">
        <v>80.7</v>
      </c>
    </row>
    <row r="6" spans="1:7" ht="15.75" thickBot="1" x14ac:dyDescent="0.3">
      <c r="A6" s="45" t="s">
        <v>22</v>
      </c>
      <c r="B6" s="100">
        <v>84.9</v>
      </c>
      <c r="C6" s="101">
        <v>83.8</v>
      </c>
      <c r="D6" s="101">
        <v>86.1</v>
      </c>
      <c r="E6" s="101">
        <v>84.7</v>
      </c>
      <c r="F6" s="101">
        <v>83.5</v>
      </c>
      <c r="G6" s="101">
        <v>82.8</v>
      </c>
    </row>
    <row r="7" spans="1:7" ht="15.75" thickBot="1" x14ac:dyDescent="0.3">
      <c r="A7" s="45" t="s">
        <v>33</v>
      </c>
      <c r="B7" s="100">
        <v>99.5</v>
      </c>
      <c r="C7" s="101">
        <v>99.8</v>
      </c>
      <c r="D7" s="101">
        <v>99.9</v>
      </c>
      <c r="E7" s="101">
        <v>99.9</v>
      </c>
      <c r="F7" s="101">
        <v>99.9</v>
      </c>
      <c r="G7" s="101">
        <v>100</v>
      </c>
    </row>
    <row r="8" spans="1:7" ht="15.75" thickBot="1" x14ac:dyDescent="0.3">
      <c r="A8" s="45" t="s">
        <v>1</v>
      </c>
      <c r="B8" s="100">
        <v>98.1</v>
      </c>
      <c r="C8" s="101">
        <v>98.9</v>
      </c>
      <c r="D8" s="101">
        <v>99</v>
      </c>
      <c r="E8" s="101">
        <v>99.1</v>
      </c>
      <c r="F8" s="101">
        <v>99</v>
      </c>
      <c r="G8" s="101">
        <v>99</v>
      </c>
    </row>
    <row r="9" spans="1:7" ht="15.75" thickBot="1" x14ac:dyDescent="0.3">
      <c r="A9" s="45" t="s">
        <v>2</v>
      </c>
      <c r="B9" s="100">
        <v>99.1</v>
      </c>
      <c r="C9" s="101">
        <v>99.3</v>
      </c>
      <c r="D9" s="101">
        <v>99.6</v>
      </c>
      <c r="E9" s="101">
        <v>99.7</v>
      </c>
      <c r="F9" s="101">
        <v>99.8</v>
      </c>
      <c r="G9" s="101">
        <v>99.8</v>
      </c>
    </row>
    <row r="10" spans="1:7" ht="15.75" thickBot="1" x14ac:dyDescent="0.3">
      <c r="A10" s="45" t="s">
        <v>3</v>
      </c>
      <c r="B10" s="100">
        <v>100</v>
      </c>
      <c r="C10" s="101">
        <v>100</v>
      </c>
      <c r="D10" s="101">
        <v>100</v>
      </c>
      <c r="E10" s="101">
        <v>100</v>
      </c>
      <c r="F10" s="101">
        <v>100</v>
      </c>
      <c r="G10" s="101">
        <v>100</v>
      </c>
    </row>
    <row r="11" spans="1:7" ht="15.75" thickBot="1" x14ac:dyDescent="0.3">
      <c r="A11" s="45" t="s">
        <v>34</v>
      </c>
      <c r="B11" s="100">
        <v>99.3</v>
      </c>
      <c r="C11" s="101">
        <v>99</v>
      </c>
      <c r="D11" s="101">
        <v>98.6</v>
      </c>
      <c r="E11" s="101">
        <v>99</v>
      </c>
      <c r="F11" s="101">
        <v>98.4</v>
      </c>
      <c r="G11" s="101">
        <v>98.7</v>
      </c>
    </row>
    <row r="12" spans="1:7" ht="15.75" thickBot="1" x14ac:dyDescent="0.3">
      <c r="A12" s="45" t="s">
        <v>23</v>
      </c>
      <c r="B12" s="100">
        <v>99.7</v>
      </c>
      <c r="C12" s="101">
        <v>100</v>
      </c>
      <c r="D12" s="101">
        <v>100</v>
      </c>
      <c r="E12" s="101">
        <v>100</v>
      </c>
      <c r="F12" s="101">
        <v>100</v>
      </c>
      <c r="G12" s="101">
        <v>100</v>
      </c>
    </row>
    <row r="13" spans="1:7" ht="15.75" thickBot="1" x14ac:dyDescent="0.3">
      <c r="A13" s="45" t="s">
        <v>4</v>
      </c>
      <c r="B13" s="100">
        <v>100</v>
      </c>
      <c r="C13" s="101">
        <v>100</v>
      </c>
      <c r="D13" s="101">
        <v>100</v>
      </c>
      <c r="E13" s="101">
        <v>100</v>
      </c>
      <c r="F13" s="101">
        <v>100</v>
      </c>
      <c r="G13" s="101">
        <v>100</v>
      </c>
    </row>
    <row r="14" spans="1:7" ht="15.75" thickBot="1" x14ac:dyDescent="0.3">
      <c r="A14" s="45" t="s">
        <v>82</v>
      </c>
      <c r="B14" s="100">
        <v>95.8</v>
      </c>
      <c r="C14" s="101">
        <v>95</v>
      </c>
      <c r="D14" s="101">
        <v>94.7</v>
      </c>
      <c r="E14" s="101">
        <v>96.1</v>
      </c>
      <c r="F14" s="101">
        <v>97</v>
      </c>
      <c r="G14" s="101">
        <v>96.3</v>
      </c>
    </row>
    <row r="15" spans="1:7" ht="15.75" thickBot="1" x14ac:dyDescent="0.3">
      <c r="A15" s="45" t="s">
        <v>74</v>
      </c>
      <c r="B15" s="100">
        <v>90.3</v>
      </c>
      <c r="C15" s="101">
        <v>91.9</v>
      </c>
      <c r="D15" s="101">
        <v>91.3</v>
      </c>
      <c r="E15" s="101">
        <v>94.6</v>
      </c>
      <c r="F15" s="101">
        <v>84.7</v>
      </c>
      <c r="G15" s="101">
        <v>80.8</v>
      </c>
    </row>
    <row r="16" spans="1:7" ht="15.75" thickBot="1" x14ac:dyDescent="0.3">
      <c r="A16" s="45" t="s">
        <v>5</v>
      </c>
      <c r="B16" s="100">
        <v>95.4</v>
      </c>
      <c r="C16" s="101">
        <v>96</v>
      </c>
      <c r="D16" s="101">
        <v>96.1</v>
      </c>
      <c r="E16" s="101">
        <v>95.9</v>
      </c>
      <c r="F16" s="101">
        <v>95.9</v>
      </c>
      <c r="G16" s="101">
        <v>95.2</v>
      </c>
    </row>
    <row r="17" spans="1:7" ht="15.75" thickBot="1" x14ac:dyDescent="0.3">
      <c r="A17" s="45" t="s">
        <v>68</v>
      </c>
      <c r="B17" s="100">
        <v>90.9</v>
      </c>
      <c r="C17" s="101">
        <v>92.2</v>
      </c>
      <c r="D17" s="101">
        <v>92.5</v>
      </c>
      <c r="E17" s="101">
        <v>92.8</v>
      </c>
      <c r="F17" s="101">
        <v>92.9</v>
      </c>
      <c r="G17" s="101">
        <v>91.9</v>
      </c>
    </row>
    <row r="18" spans="1:7" ht="15.75" thickBot="1" x14ac:dyDescent="0.3">
      <c r="A18" s="45" t="s">
        <v>38</v>
      </c>
      <c r="B18" s="100">
        <v>99.9</v>
      </c>
      <c r="C18" s="101">
        <v>99.9</v>
      </c>
      <c r="D18" s="101">
        <v>100</v>
      </c>
      <c r="E18" s="101">
        <v>100</v>
      </c>
      <c r="F18" s="101">
        <v>99.9</v>
      </c>
      <c r="G18" s="101">
        <v>100</v>
      </c>
    </row>
    <row r="19" spans="1:7" ht="15.75" thickBot="1" x14ac:dyDescent="0.3">
      <c r="A19" s="45" t="s">
        <v>24</v>
      </c>
      <c r="B19" s="100">
        <v>99.7</v>
      </c>
      <c r="C19" s="101">
        <v>99.8</v>
      </c>
      <c r="D19" s="101">
        <v>99.5</v>
      </c>
      <c r="E19" s="101">
        <v>99.6</v>
      </c>
      <c r="F19" s="101">
        <v>99.7</v>
      </c>
      <c r="G19" s="101">
        <v>99.7</v>
      </c>
    </row>
    <row r="20" spans="1:7" ht="15.75" thickBot="1" x14ac:dyDescent="0.3">
      <c r="A20" s="45" t="s">
        <v>6</v>
      </c>
      <c r="B20" s="100">
        <v>100</v>
      </c>
      <c r="C20" s="101">
        <v>100</v>
      </c>
      <c r="D20" s="101">
        <v>99.9</v>
      </c>
      <c r="E20" s="101">
        <v>100</v>
      </c>
      <c r="F20" s="101">
        <v>100</v>
      </c>
      <c r="G20" s="101">
        <v>100</v>
      </c>
    </row>
    <row r="21" spans="1:7" ht="15.75" thickBot="1" x14ac:dyDescent="0.3">
      <c r="A21" s="45" t="s">
        <v>76</v>
      </c>
      <c r="B21" s="100">
        <v>72.900000000000006</v>
      </c>
      <c r="C21" s="101">
        <v>71.400000000000006</v>
      </c>
      <c r="D21" s="101">
        <v>72.5</v>
      </c>
      <c r="E21" s="101">
        <v>70.400000000000006</v>
      </c>
      <c r="F21" s="101">
        <v>71.3</v>
      </c>
      <c r="G21" s="101">
        <v>66.5</v>
      </c>
    </row>
    <row r="22" spans="1:7" ht="15.75" thickBot="1" x14ac:dyDescent="0.3">
      <c r="A22" s="45" t="s">
        <v>39</v>
      </c>
      <c r="B22" s="100">
        <v>91.7</v>
      </c>
      <c r="C22" s="101">
        <v>86.2</v>
      </c>
      <c r="D22" s="101">
        <v>84.7</v>
      </c>
      <c r="E22" s="101">
        <v>85.7</v>
      </c>
      <c r="F22" s="101">
        <v>85.2</v>
      </c>
      <c r="G22" s="101">
        <v>85</v>
      </c>
    </row>
    <row r="23" spans="1:7" ht="15.75" thickBot="1" x14ac:dyDescent="0.3">
      <c r="A23" s="45" t="s">
        <v>69</v>
      </c>
      <c r="B23" s="100">
        <v>77.400000000000006</v>
      </c>
      <c r="C23" s="101">
        <v>76.2</v>
      </c>
      <c r="D23" s="101">
        <v>79.099999999999994</v>
      </c>
      <c r="E23" s="101">
        <v>79.900000000000006</v>
      </c>
      <c r="F23" s="101">
        <v>78.900000000000006</v>
      </c>
      <c r="G23" s="101">
        <v>77</v>
      </c>
    </row>
    <row r="24" spans="1:7" ht="15.75" thickBot="1" x14ac:dyDescent="0.3">
      <c r="A24" s="45" t="s">
        <v>50</v>
      </c>
      <c r="B24" s="100">
        <v>97.7</v>
      </c>
      <c r="C24" s="101">
        <v>97</v>
      </c>
      <c r="D24" s="101">
        <v>96.4</v>
      </c>
      <c r="E24" s="101">
        <v>97.9</v>
      </c>
      <c r="F24" s="101">
        <v>97.9</v>
      </c>
      <c r="G24" s="101">
        <v>97.6</v>
      </c>
    </row>
    <row r="25" spans="1:7" ht="15.75" thickBot="1" x14ac:dyDescent="0.3">
      <c r="A25" s="45" t="s">
        <v>7</v>
      </c>
      <c r="B25" s="100">
        <v>100</v>
      </c>
      <c r="C25" s="101">
        <v>100</v>
      </c>
      <c r="D25" s="101">
        <v>100</v>
      </c>
      <c r="E25" s="101">
        <v>100</v>
      </c>
      <c r="F25" s="101">
        <v>100</v>
      </c>
      <c r="G25" s="101">
        <v>100</v>
      </c>
    </row>
    <row r="26" spans="1:7" ht="15.75" thickBot="1" x14ac:dyDescent="0.3">
      <c r="A26" s="45" t="s">
        <v>32</v>
      </c>
      <c r="B26" s="100">
        <v>100</v>
      </c>
      <c r="C26" s="101">
        <v>100</v>
      </c>
      <c r="D26" s="101">
        <v>100</v>
      </c>
      <c r="E26" s="101">
        <v>100</v>
      </c>
      <c r="F26" s="101">
        <v>100</v>
      </c>
      <c r="G26" s="101">
        <v>100</v>
      </c>
    </row>
    <row r="27" spans="1:7" ht="15.75" thickBot="1" x14ac:dyDescent="0.3">
      <c r="A27" s="45" t="s">
        <v>67</v>
      </c>
      <c r="B27" s="100">
        <v>88.9</v>
      </c>
      <c r="C27" s="101">
        <v>86.1</v>
      </c>
      <c r="D27" s="101">
        <v>86.3</v>
      </c>
      <c r="E27" s="101">
        <v>88.4</v>
      </c>
      <c r="F27" s="101">
        <v>88.4</v>
      </c>
      <c r="G27" s="101">
        <v>88.3</v>
      </c>
    </row>
    <row r="28" spans="1:7" ht="15.75" thickBot="1" x14ac:dyDescent="0.3">
      <c r="A28" s="45" t="s">
        <v>57</v>
      </c>
      <c r="B28" s="100">
        <v>100</v>
      </c>
      <c r="C28" s="101">
        <v>100</v>
      </c>
      <c r="D28" s="101">
        <v>100</v>
      </c>
      <c r="E28" s="101">
        <v>100</v>
      </c>
      <c r="F28" s="101">
        <v>100</v>
      </c>
      <c r="G28" s="101">
        <v>100</v>
      </c>
    </row>
    <row r="29" spans="1:7" ht="15.75" thickBot="1" x14ac:dyDescent="0.3">
      <c r="A29" s="45" t="s">
        <v>8</v>
      </c>
      <c r="B29" s="100">
        <v>99.8</v>
      </c>
      <c r="C29" s="101">
        <v>99.4</v>
      </c>
      <c r="D29" s="101">
        <v>99</v>
      </c>
      <c r="E29" s="101">
        <v>98.6</v>
      </c>
      <c r="F29" s="101">
        <v>98.9</v>
      </c>
      <c r="G29" s="101">
        <v>99.1</v>
      </c>
    </row>
    <row r="30" spans="1:7" ht="15.75" thickBot="1" x14ac:dyDescent="0.3">
      <c r="A30" s="45" t="s">
        <v>25</v>
      </c>
      <c r="B30" s="100">
        <v>88</v>
      </c>
      <c r="C30" s="101">
        <v>87.5</v>
      </c>
      <c r="D30" s="101">
        <v>85.8</v>
      </c>
      <c r="E30" s="101">
        <v>84.8</v>
      </c>
      <c r="F30" s="101">
        <v>85.2</v>
      </c>
      <c r="G30" s="101">
        <v>85.2</v>
      </c>
    </row>
    <row r="31" spans="1:7" ht="15.75" thickBot="1" x14ac:dyDescent="0.3">
      <c r="A31" s="45" t="s">
        <v>9</v>
      </c>
      <c r="B31" s="100">
        <v>100</v>
      </c>
      <c r="C31" s="101">
        <v>100</v>
      </c>
      <c r="D31" s="101">
        <v>100</v>
      </c>
      <c r="E31" s="101">
        <v>100</v>
      </c>
      <c r="F31" s="101">
        <v>100</v>
      </c>
      <c r="G31" s="101">
        <v>100</v>
      </c>
    </row>
    <row r="32" spans="1:7" ht="15.75" thickBot="1" x14ac:dyDescent="0.3">
      <c r="A32" s="2" t="s">
        <v>80</v>
      </c>
      <c r="B32" s="100">
        <v>65.900000000000006</v>
      </c>
      <c r="C32" s="102">
        <v>61.8</v>
      </c>
      <c r="D32" s="102">
        <v>60.7</v>
      </c>
      <c r="E32" s="102">
        <v>59.4</v>
      </c>
      <c r="F32" s="102">
        <v>61.4</v>
      </c>
      <c r="G32" s="102">
        <v>60.7</v>
      </c>
    </row>
    <row r="33" spans="1:7" ht="15.75" thickBot="1" x14ac:dyDescent="0.3">
      <c r="A33" s="45" t="s">
        <v>112</v>
      </c>
      <c r="B33" s="100">
        <v>65.7</v>
      </c>
      <c r="C33" s="101">
        <v>84</v>
      </c>
      <c r="D33" s="101">
        <v>90.6</v>
      </c>
      <c r="E33" s="101">
        <v>96.7</v>
      </c>
      <c r="F33" s="101">
        <v>97.7</v>
      </c>
      <c r="G33" s="101">
        <v>99.6</v>
      </c>
    </row>
    <row r="34" spans="1:7" ht="15.75" thickBot="1" x14ac:dyDescent="0.3">
      <c r="A34" s="45" t="s">
        <v>10</v>
      </c>
      <c r="B34" s="100">
        <v>99.8</v>
      </c>
      <c r="C34" s="101">
        <v>99.7</v>
      </c>
      <c r="D34" s="101">
        <v>99.9</v>
      </c>
      <c r="E34" s="101">
        <v>99.9</v>
      </c>
      <c r="F34" s="101">
        <v>99.9</v>
      </c>
      <c r="G34" s="101">
        <v>99.9</v>
      </c>
    </row>
    <row r="35" spans="1:7" ht="15.75" thickBot="1" x14ac:dyDescent="0.3">
      <c r="A35" s="45" t="s">
        <v>26</v>
      </c>
      <c r="B35" s="100">
        <v>99.8</v>
      </c>
      <c r="C35" s="101">
        <v>99.9</v>
      </c>
      <c r="D35" s="101">
        <v>99.9</v>
      </c>
      <c r="E35" s="101">
        <v>100</v>
      </c>
      <c r="F35" s="101">
        <v>99.1</v>
      </c>
      <c r="G35" s="101">
        <v>99.1</v>
      </c>
    </row>
    <row r="36" spans="1:7" ht="15.75" thickBot="1" x14ac:dyDescent="0.3">
      <c r="A36" s="45" t="s">
        <v>21</v>
      </c>
      <c r="B36" s="100">
        <v>52.9</v>
      </c>
      <c r="C36" s="101">
        <v>55.1</v>
      </c>
      <c r="D36" s="101">
        <v>56.2</v>
      </c>
      <c r="E36" s="101">
        <v>58.1</v>
      </c>
      <c r="F36" s="101">
        <v>58.8</v>
      </c>
      <c r="G36" s="101">
        <v>56.1</v>
      </c>
    </row>
    <row r="37" spans="1:7" ht="15.75" thickBot="1" x14ac:dyDescent="0.3">
      <c r="A37" s="45" t="s">
        <v>51</v>
      </c>
      <c r="B37" s="100">
        <v>89.9</v>
      </c>
      <c r="C37" s="101">
        <v>90.7</v>
      </c>
      <c r="D37" s="101">
        <v>90.1</v>
      </c>
      <c r="E37" s="101">
        <v>91.3</v>
      </c>
      <c r="F37" s="101">
        <v>92</v>
      </c>
      <c r="G37" s="101">
        <v>91.8</v>
      </c>
    </row>
    <row r="38" spans="1:7" ht="15.75" thickBot="1" x14ac:dyDescent="0.3">
      <c r="A38" s="45" t="s">
        <v>27</v>
      </c>
      <c r="B38" s="100">
        <v>82.4</v>
      </c>
      <c r="C38" s="101">
        <v>85.8</v>
      </c>
      <c r="D38" s="101">
        <v>85</v>
      </c>
      <c r="E38" s="101">
        <v>87.4</v>
      </c>
      <c r="F38" s="101">
        <v>88.6</v>
      </c>
      <c r="G38" s="101">
        <v>88.6</v>
      </c>
    </row>
    <row r="39" spans="1:7" ht="15.75" thickBot="1" x14ac:dyDescent="0.3">
      <c r="A39" s="45" t="s">
        <v>70</v>
      </c>
      <c r="B39" s="100">
        <v>100</v>
      </c>
      <c r="C39" s="101">
        <v>100</v>
      </c>
      <c r="D39" s="101">
        <v>100</v>
      </c>
      <c r="E39" s="101">
        <v>100</v>
      </c>
      <c r="F39" s="101">
        <v>100</v>
      </c>
      <c r="G39" s="101">
        <v>100</v>
      </c>
    </row>
    <row r="40" spans="1:7" ht="15.75" thickBot="1" x14ac:dyDescent="0.3">
      <c r="A40" s="45" t="s">
        <v>71</v>
      </c>
      <c r="B40" s="100">
        <v>100</v>
      </c>
      <c r="C40" s="101">
        <v>100</v>
      </c>
      <c r="D40" s="101">
        <v>99.8</v>
      </c>
      <c r="E40" s="101">
        <v>99.9</v>
      </c>
      <c r="F40" s="101">
        <v>99.9</v>
      </c>
      <c r="G40" s="101">
        <v>100</v>
      </c>
    </row>
    <row r="41" spans="1:7" ht="15.75" thickBot="1" x14ac:dyDescent="0.3">
      <c r="A41" s="45" t="s">
        <v>52</v>
      </c>
      <c r="B41" s="100">
        <v>85.7</v>
      </c>
      <c r="C41" s="101">
        <v>85.2</v>
      </c>
      <c r="D41" s="101">
        <v>81.8</v>
      </c>
      <c r="E41" s="101">
        <v>81.3</v>
      </c>
      <c r="F41" s="101">
        <v>82.1</v>
      </c>
      <c r="G41" s="101">
        <v>81.900000000000006</v>
      </c>
    </row>
    <row r="42" spans="1:7" ht="15.75" thickBot="1" x14ac:dyDescent="0.3">
      <c r="A42" s="45" t="s">
        <v>11</v>
      </c>
      <c r="B42" s="100">
        <v>100</v>
      </c>
      <c r="C42" s="101">
        <v>100</v>
      </c>
      <c r="D42" s="101">
        <v>100</v>
      </c>
      <c r="E42" s="101">
        <v>100</v>
      </c>
      <c r="F42" s="101">
        <v>100</v>
      </c>
      <c r="G42" s="101">
        <v>100</v>
      </c>
    </row>
    <row r="43" spans="1:7" ht="15.75" thickBot="1" x14ac:dyDescent="0.3">
      <c r="A43" s="45" t="s">
        <v>53</v>
      </c>
      <c r="B43" s="100">
        <v>100</v>
      </c>
      <c r="C43" s="101">
        <v>100</v>
      </c>
      <c r="D43" s="101">
        <v>100</v>
      </c>
      <c r="E43" s="101">
        <v>100</v>
      </c>
      <c r="F43" s="101">
        <v>100</v>
      </c>
      <c r="G43" s="101">
        <v>100</v>
      </c>
    </row>
    <row r="44" spans="1:7" ht="15.75" thickBot="1" x14ac:dyDescent="0.3">
      <c r="A44" s="45" t="s">
        <v>49</v>
      </c>
      <c r="B44" s="100">
        <v>89.9</v>
      </c>
      <c r="C44" s="101">
        <v>90.8</v>
      </c>
      <c r="D44" s="101">
        <v>89.9</v>
      </c>
      <c r="E44" s="101">
        <v>91.7</v>
      </c>
      <c r="F44" s="101">
        <v>96.6</v>
      </c>
      <c r="G44" s="101">
        <v>90.5</v>
      </c>
    </row>
    <row r="45" spans="1:7" ht="15.75" thickBot="1" x14ac:dyDescent="0.3">
      <c r="A45" s="45" t="s">
        <v>77</v>
      </c>
      <c r="B45" s="100">
        <v>98.9</v>
      </c>
      <c r="C45" s="101">
        <v>99.1</v>
      </c>
      <c r="D45" s="101">
        <v>93.1</v>
      </c>
      <c r="E45" s="101">
        <v>85.4</v>
      </c>
      <c r="F45" s="101">
        <v>85.2</v>
      </c>
      <c r="G45" s="101">
        <v>86</v>
      </c>
    </row>
    <row r="46" spans="1:7" ht="15.75" thickBot="1" x14ac:dyDescent="0.3">
      <c r="A46" s="45" t="s">
        <v>28</v>
      </c>
      <c r="B46" s="100">
        <v>100</v>
      </c>
      <c r="C46" s="101">
        <v>100</v>
      </c>
      <c r="D46" s="101">
        <v>100</v>
      </c>
      <c r="E46" s="101">
        <v>99.6</v>
      </c>
      <c r="F46" s="101">
        <v>99.3</v>
      </c>
      <c r="G46" s="101">
        <v>98.8</v>
      </c>
    </row>
    <row r="47" spans="1:7" ht="15.75" thickBot="1" x14ac:dyDescent="0.3">
      <c r="A47" s="45" t="s">
        <v>29</v>
      </c>
      <c r="B47" s="100">
        <v>100</v>
      </c>
      <c r="C47" s="101">
        <v>100</v>
      </c>
      <c r="D47" s="101">
        <v>100</v>
      </c>
      <c r="E47" s="101">
        <v>100</v>
      </c>
      <c r="F47" s="101">
        <v>100</v>
      </c>
      <c r="G47" s="101">
        <v>100</v>
      </c>
    </row>
    <row r="48" spans="1:7" ht="15.75" thickBot="1" x14ac:dyDescent="0.3">
      <c r="A48" s="45" t="s">
        <v>63</v>
      </c>
      <c r="B48" s="100">
        <v>98.4</v>
      </c>
      <c r="C48" s="101">
        <v>98.1</v>
      </c>
      <c r="D48" s="101">
        <v>98.1</v>
      </c>
      <c r="E48" s="101">
        <v>96.9</v>
      </c>
      <c r="F48" s="101">
        <v>95.8</v>
      </c>
      <c r="G48" s="101">
        <v>96.5</v>
      </c>
    </row>
    <row r="49" spans="1:7" ht="15.75" thickBot="1" x14ac:dyDescent="0.3">
      <c r="A49" s="45" t="s">
        <v>43</v>
      </c>
      <c r="B49" s="100">
        <v>85</v>
      </c>
      <c r="C49" s="101">
        <v>100</v>
      </c>
      <c r="D49" s="101">
        <v>100</v>
      </c>
      <c r="E49" s="101">
        <v>100</v>
      </c>
      <c r="F49" s="101">
        <v>100</v>
      </c>
      <c r="G49" s="101">
        <v>100</v>
      </c>
    </row>
    <row r="50" spans="1:7" ht="15.75" thickBot="1" x14ac:dyDescent="0.3">
      <c r="A50" s="45" t="s">
        <v>73</v>
      </c>
      <c r="B50" s="100">
        <v>100</v>
      </c>
      <c r="C50" s="101">
        <v>100</v>
      </c>
      <c r="D50" s="101">
        <v>100</v>
      </c>
      <c r="E50" s="101">
        <v>100</v>
      </c>
      <c r="F50" s="101">
        <v>100</v>
      </c>
      <c r="G50" s="101">
        <v>100</v>
      </c>
    </row>
    <row r="51" spans="1:7" ht="15.75" thickBot="1" x14ac:dyDescent="0.3">
      <c r="A51" s="45" t="s">
        <v>36</v>
      </c>
      <c r="B51" s="100">
        <v>100</v>
      </c>
      <c r="C51" s="101">
        <v>100</v>
      </c>
      <c r="D51" s="101">
        <v>100</v>
      </c>
      <c r="E51" s="101">
        <v>100</v>
      </c>
      <c r="F51" s="101">
        <v>100</v>
      </c>
      <c r="G51" s="101">
        <v>100</v>
      </c>
    </row>
    <row r="52" spans="1:7" ht="15.75" thickBot="1" x14ac:dyDescent="0.3">
      <c r="A52" s="45" t="s">
        <v>37</v>
      </c>
      <c r="B52" s="100">
        <v>99.7</v>
      </c>
      <c r="C52" s="101">
        <v>99.8</v>
      </c>
      <c r="D52" s="101">
        <v>100</v>
      </c>
      <c r="E52" s="101">
        <v>100</v>
      </c>
      <c r="F52" s="101">
        <v>100</v>
      </c>
      <c r="G52" s="101">
        <v>100</v>
      </c>
    </row>
    <row r="53" spans="1:7" ht="15.75" thickBot="1" x14ac:dyDescent="0.3">
      <c r="A53" s="45" t="s">
        <v>30</v>
      </c>
      <c r="B53" s="100">
        <v>95.9</v>
      </c>
      <c r="C53" s="101">
        <v>97.5</v>
      </c>
      <c r="D53" s="101">
        <v>92.8</v>
      </c>
      <c r="E53" s="101">
        <v>91.4</v>
      </c>
      <c r="F53" s="101">
        <v>88.6</v>
      </c>
      <c r="G53" s="101">
        <v>88.9</v>
      </c>
    </row>
    <row r="54" spans="1:7" ht="15.75" thickBot="1" x14ac:dyDescent="0.3">
      <c r="A54" s="45" t="s">
        <v>18</v>
      </c>
      <c r="B54" s="100">
        <v>99</v>
      </c>
      <c r="C54" s="101">
        <v>98.6</v>
      </c>
      <c r="D54" s="101">
        <v>97.6</v>
      </c>
      <c r="E54" s="101">
        <v>97.7</v>
      </c>
      <c r="F54" s="101">
        <v>97.8</v>
      </c>
      <c r="G54" s="101">
        <v>98</v>
      </c>
    </row>
    <row r="55" spans="1:7" ht="15.75" thickBot="1" x14ac:dyDescent="0.3">
      <c r="A55" s="45" t="s">
        <v>19</v>
      </c>
      <c r="B55" s="100">
        <v>99.8</v>
      </c>
      <c r="C55" s="101">
        <v>99.8</v>
      </c>
      <c r="D55" s="101">
        <v>99.9</v>
      </c>
      <c r="E55" s="101">
        <v>100</v>
      </c>
      <c r="F55" s="101">
        <v>100</v>
      </c>
      <c r="G55" s="101">
        <v>100</v>
      </c>
    </row>
    <row r="56" spans="1:7" ht="15.75" thickBot="1" x14ac:dyDescent="0.3">
      <c r="A56" s="45" t="s">
        <v>31</v>
      </c>
      <c r="B56" s="100"/>
      <c r="C56" s="101"/>
      <c r="D56" s="101">
        <v>86.1</v>
      </c>
      <c r="E56" s="101">
        <v>88.8</v>
      </c>
      <c r="F56" s="101">
        <v>93.5</v>
      </c>
      <c r="G56" s="101">
        <v>93.3</v>
      </c>
    </row>
    <row r="57" spans="1:7" ht="15.75" thickBot="1" x14ac:dyDescent="0.3">
      <c r="A57" s="45" t="s">
        <v>44</v>
      </c>
      <c r="B57" s="100">
        <v>90.7</v>
      </c>
      <c r="C57" s="101">
        <v>90.8</v>
      </c>
      <c r="D57" s="101">
        <v>92.7</v>
      </c>
      <c r="E57" s="101">
        <v>92.3</v>
      </c>
      <c r="F57" s="101">
        <v>92.9</v>
      </c>
      <c r="G57" s="101">
        <v>94.9</v>
      </c>
    </row>
    <row r="58" spans="1:7" ht="15.75" thickBot="1" x14ac:dyDescent="0.3">
      <c r="A58" s="45" t="s">
        <v>45</v>
      </c>
      <c r="B58" s="100">
        <v>100</v>
      </c>
      <c r="C58" s="101">
        <v>100</v>
      </c>
      <c r="D58" s="101">
        <v>100</v>
      </c>
      <c r="E58" s="101">
        <v>100</v>
      </c>
      <c r="F58" s="101">
        <v>100</v>
      </c>
      <c r="G58" s="101">
        <v>100</v>
      </c>
    </row>
    <row r="59" spans="1:7" ht="15.75" thickBot="1" x14ac:dyDescent="0.3">
      <c r="A59" s="45" t="s">
        <v>75</v>
      </c>
      <c r="B59" s="100">
        <v>44.2</v>
      </c>
      <c r="C59" s="101">
        <v>42.4</v>
      </c>
      <c r="D59" s="101">
        <v>42.7</v>
      </c>
      <c r="E59" s="101">
        <v>44.5</v>
      </c>
      <c r="F59" s="101">
        <v>44.6</v>
      </c>
      <c r="G59" s="101">
        <v>45.5</v>
      </c>
    </row>
    <row r="60" spans="1:7" ht="15.75" thickBot="1" x14ac:dyDescent="0.3">
      <c r="A60" s="45" t="s">
        <v>40</v>
      </c>
      <c r="B60" s="100">
        <v>99.9</v>
      </c>
      <c r="C60" s="101">
        <v>99.9</v>
      </c>
      <c r="D60" s="101">
        <v>99.9</v>
      </c>
      <c r="E60" s="101">
        <v>99.9</v>
      </c>
      <c r="F60" s="101">
        <v>99.9</v>
      </c>
      <c r="G60" s="101">
        <v>99.9</v>
      </c>
    </row>
    <row r="61" spans="1:7" ht="15.75" thickBot="1" x14ac:dyDescent="0.3">
      <c r="A61" s="45" t="s">
        <v>46</v>
      </c>
      <c r="B61" s="100">
        <v>87.2</v>
      </c>
      <c r="C61" s="101">
        <v>87.7</v>
      </c>
      <c r="D61" s="101">
        <v>87.9</v>
      </c>
      <c r="E61" s="101">
        <v>88.3</v>
      </c>
      <c r="F61" s="101">
        <v>87</v>
      </c>
      <c r="G61" s="101">
        <v>87.5</v>
      </c>
    </row>
    <row r="62" spans="1:7" ht="15.75" thickBot="1" x14ac:dyDescent="0.3">
      <c r="A62" s="45" t="s">
        <v>64</v>
      </c>
      <c r="B62" s="100">
        <v>99.5</v>
      </c>
      <c r="C62" s="101">
        <v>100</v>
      </c>
      <c r="D62" s="101">
        <v>100</v>
      </c>
      <c r="E62" s="101">
        <v>100</v>
      </c>
      <c r="F62" s="101">
        <v>90.4</v>
      </c>
      <c r="G62" s="101">
        <v>89.4</v>
      </c>
    </row>
    <row r="63" spans="1:7" ht="15.75" thickBot="1" x14ac:dyDescent="0.3">
      <c r="A63" s="45" t="s">
        <v>65</v>
      </c>
      <c r="B63" s="100">
        <v>96.2</v>
      </c>
      <c r="C63" s="101">
        <v>96.4</v>
      </c>
      <c r="D63" s="101">
        <v>96.7</v>
      </c>
      <c r="E63" s="101">
        <v>96.9</v>
      </c>
      <c r="F63" s="101">
        <v>96.2</v>
      </c>
      <c r="G63" s="101">
        <v>95.4</v>
      </c>
    </row>
    <row r="64" spans="1:7" ht="15.75" thickBot="1" x14ac:dyDescent="0.3">
      <c r="A64" s="45" t="s">
        <v>35</v>
      </c>
      <c r="B64" s="100">
        <v>99.9</v>
      </c>
      <c r="C64" s="101">
        <v>99.9</v>
      </c>
      <c r="D64" s="101">
        <v>100</v>
      </c>
      <c r="E64" s="101">
        <v>100</v>
      </c>
      <c r="F64" s="101">
        <v>99.9</v>
      </c>
      <c r="G64" s="101">
        <v>99.7</v>
      </c>
    </row>
    <row r="65" spans="1:7" ht="15.75" thickBot="1" x14ac:dyDescent="0.3">
      <c r="A65" s="45" t="s">
        <v>12</v>
      </c>
      <c r="B65" s="100">
        <v>98.6</v>
      </c>
      <c r="C65" s="101">
        <v>99.5</v>
      </c>
      <c r="D65" s="101">
        <v>99.9</v>
      </c>
      <c r="E65" s="101">
        <v>100</v>
      </c>
      <c r="F65" s="101">
        <v>100</v>
      </c>
      <c r="G65" s="101">
        <v>100</v>
      </c>
    </row>
    <row r="66" spans="1:7" ht="15.75" thickBot="1" x14ac:dyDescent="0.3">
      <c r="A66" s="45" t="s">
        <v>54</v>
      </c>
      <c r="B66" s="100">
        <v>98.2</v>
      </c>
      <c r="C66" s="101">
        <v>99</v>
      </c>
      <c r="D66" s="101">
        <v>99.3</v>
      </c>
      <c r="E66" s="101">
        <v>99.4</v>
      </c>
      <c r="F66" s="101">
        <v>99.3</v>
      </c>
      <c r="G66" s="101">
        <v>99.5</v>
      </c>
    </row>
    <row r="67" spans="1:7" ht="15.75" thickBot="1" x14ac:dyDescent="0.3">
      <c r="A67" s="45" t="s">
        <v>113</v>
      </c>
      <c r="B67" s="100">
        <v>90.8</v>
      </c>
      <c r="C67" s="101">
        <v>95.7</v>
      </c>
      <c r="D67" s="101">
        <v>93</v>
      </c>
      <c r="E67" s="101">
        <v>91.7</v>
      </c>
      <c r="F67" s="101">
        <v>93</v>
      </c>
      <c r="G67" s="101">
        <v>92.7</v>
      </c>
    </row>
    <row r="68" spans="1:7" ht="15.75" thickBot="1" x14ac:dyDescent="0.3">
      <c r="A68" s="45" t="s">
        <v>55</v>
      </c>
      <c r="B68" s="100">
        <v>100</v>
      </c>
      <c r="C68" s="101">
        <v>100</v>
      </c>
      <c r="D68" s="101">
        <v>100</v>
      </c>
      <c r="E68" s="101">
        <v>100</v>
      </c>
      <c r="F68" s="101">
        <v>100</v>
      </c>
      <c r="G68" s="101">
        <v>100</v>
      </c>
    </row>
    <row r="69" spans="1:7" ht="15.75" thickBot="1" x14ac:dyDescent="0.3">
      <c r="A69" s="45" t="s">
        <v>81</v>
      </c>
      <c r="B69" s="100">
        <v>81.3</v>
      </c>
      <c r="C69" s="101">
        <v>83.4</v>
      </c>
      <c r="D69" s="101">
        <v>77.3</v>
      </c>
      <c r="E69" s="101">
        <v>81.3</v>
      </c>
      <c r="F69" s="101">
        <v>77.8</v>
      </c>
      <c r="G69" s="101">
        <v>77.900000000000006</v>
      </c>
    </row>
    <row r="70" spans="1:7" ht="15.75" thickBot="1" x14ac:dyDescent="0.3">
      <c r="A70" s="45" t="s">
        <v>58</v>
      </c>
      <c r="B70" s="100">
        <v>99.8</v>
      </c>
      <c r="C70" s="101">
        <v>99.4</v>
      </c>
      <c r="D70" s="101">
        <v>99.6</v>
      </c>
      <c r="E70" s="101">
        <v>99.8</v>
      </c>
      <c r="F70" s="101">
        <v>99.9</v>
      </c>
      <c r="G70" s="101">
        <v>99.9</v>
      </c>
    </row>
    <row r="71" spans="1:7" ht="15.75" thickBot="1" x14ac:dyDescent="0.3">
      <c r="A71" s="45" t="s">
        <v>111</v>
      </c>
      <c r="B71" s="100"/>
      <c r="C71" s="101"/>
      <c r="D71" s="101">
        <v>79.900000000000006</v>
      </c>
      <c r="E71" s="101">
        <v>74.099999999999994</v>
      </c>
      <c r="F71" s="101">
        <v>91.9</v>
      </c>
      <c r="G71" s="101">
        <v>94.3</v>
      </c>
    </row>
    <row r="72" spans="1:7" ht="15.75" thickBot="1" x14ac:dyDescent="0.3">
      <c r="A72" s="45" t="s">
        <v>13</v>
      </c>
      <c r="B72" s="100">
        <v>98.7</v>
      </c>
      <c r="C72" s="101">
        <v>99.1</v>
      </c>
      <c r="D72" s="101">
        <v>98.9</v>
      </c>
      <c r="E72" s="101">
        <v>97.4</v>
      </c>
      <c r="F72" s="101">
        <v>97.2</v>
      </c>
      <c r="G72" s="101">
        <v>97</v>
      </c>
    </row>
    <row r="73" spans="1:7" ht="15.75" thickBot="1" x14ac:dyDescent="0.3">
      <c r="A73" s="45" t="s">
        <v>42</v>
      </c>
      <c r="B73" s="100">
        <v>100</v>
      </c>
      <c r="C73" s="101">
        <v>100</v>
      </c>
      <c r="D73" s="101">
        <v>100</v>
      </c>
      <c r="E73" s="101">
        <v>99.9</v>
      </c>
      <c r="F73" s="101">
        <v>99.4</v>
      </c>
      <c r="G73" s="101">
        <v>98.8</v>
      </c>
    </row>
    <row r="74" spans="1:7" ht="15.75" thickBot="1" x14ac:dyDescent="0.3">
      <c r="A74" s="45" t="s">
        <v>14</v>
      </c>
      <c r="B74" s="100">
        <v>100</v>
      </c>
      <c r="C74" s="101">
        <v>100</v>
      </c>
      <c r="D74" s="101">
        <v>100</v>
      </c>
      <c r="E74" s="101">
        <v>100</v>
      </c>
      <c r="F74" s="101">
        <v>100</v>
      </c>
      <c r="G74" s="101">
        <v>100</v>
      </c>
    </row>
    <row r="75" spans="1:7" ht="15.75" thickBot="1" x14ac:dyDescent="0.3">
      <c r="A75" s="45" t="s">
        <v>15</v>
      </c>
      <c r="B75" s="100">
        <v>97.1</v>
      </c>
      <c r="C75" s="101">
        <v>95.9</v>
      </c>
      <c r="D75" s="101">
        <v>96.7</v>
      </c>
      <c r="E75" s="101">
        <v>98.7</v>
      </c>
      <c r="F75" s="101">
        <v>99.1</v>
      </c>
      <c r="G75" s="101">
        <v>98.8</v>
      </c>
    </row>
    <row r="76" spans="1:7" ht="15.75" thickBot="1" x14ac:dyDescent="0.3">
      <c r="A76" s="45" t="s">
        <v>72</v>
      </c>
      <c r="B76" s="100">
        <v>98.7</v>
      </c>
      <c r="C76" s="101">
        <v>98.8</v>
      </c>
      <c r="D76" s="101">
        <v>98.8</v>
      </c>
      <c r="E76" s="101">
        <v>98.9</v>
      </c>
      <c r="F76" s="101">
        <v>99</v>
      </c>
      <c r="G76" s="101">
        <v>98.9</v>
      </c>
    </row>
    <row r="77" spans="1:7" ht="15.75" thickBot="1" x14ac:dyDescent="0.3">
      <c r="A77" s="45" t="s">
        <v>16</v>
      </c>
      <c r="B77" s="100">
        <v>100</v>
      </c>
      <c r="C77" s="101">
        <v>100</v>
      </c>
      <c r="D77" s="101">
        <v>100</v>
      </c>
      <c r="E77" s="101">
        <v>100</v>
      </c>
      <c r="F77" s="101">
        <v>100</v>
      </c>
      <c r="G77" s="101">
        <v>100</v>
      </c>
    </row>
    <row r="78" spans="1:7" ht="15.75" thickBot="1" x14ac:dyDescent="0.3">
      <c r="A78" s="45" t="s">
        <v>59</v>
      </c>
      <c r="B78" s="100">
        <v>87.7</v>
      </c>
      <c r="C78" s="101">
        <v>86.4</v>
      </c>
      <c r="D78" s="101">
        <v>86.6</v>
      </c>
      <c r="E78" s="101">
        <v>84.9</v>
      </c>
      <c r="F78" s="101">
        <v>84.7</v>
      </c>
      <c r="G78" s="101">
        <v>83.6</v>
      </c>
    </row>
    <row r="79" spans="1:7" ht="15.75" thickBot="1" x14ac:dyDescent="0.3">
      <c r="A79" s="45" t="s">
        <v>47</v>
      </c>
      <c r="B79" s="100">
        <v>100</v>
      </c>
      <c r="C79" s="101">
        <v>100</v>
      </c>
      <c r="D79" s="101">
        <v>100</v>
      </c>
      <c r="E79" s="101">
        <v>100</v>
      </c>
      <c r="F79" s="101">
        <v>100</v>
      </c>
      <c r="G79" s="101">
        <v>100</v>
      </c>
    </row>
    <row r="80" spans="1:7" ht="15.75" thickBot="1" x14ac:dyDescent="0.3">
      <c r="A80" s="45" t="s">
        <v>56</v>
      </c>
      <c r="B80" s="100">
        <v>100</v>
      </c>
      <c r="C80" s="101">
        <v>100</v>
      </c>
      <c r="D80" s="101">
        <v>100</v>
      </c>
      <c r="E80" s="101">
        <v>100</v>
      </c>
      <c r="F80" s="101">
        <v>100</v>
      </c>
      <c r="G80" s="101">
        <v>100</v>
      </c>
    </row>
    <row r="81" spans="1:7" ht="15.75" thickBot="1" x14ac:dyDescent="0.3">
      <c r="A81" s="45" t="s">
        <v>78</v>
      </c>
      <c r="B81" s="100">
        <v>91.1</v>
      </c>
      <c r="C81" s="101">
        <v>90</v>
      </c>
      <c r="D81" s="101">
        <v>89.1</v>
      </c>
      <c r="E81" s="101">
        <v>90</v>
      </c>
      <c r="F81" s="101">
        <v>90.7</v>
      </c>
      <c r="G81" s="101">
        <v>88.9</v>
      </c>
    </row>
    <row r="82" spans="1:7" ht="15.75" thickBot="1" x14ac:dyDescent="0.3">
      <c r="A82" s="45" t="s">
        <v>60</v>
      </c>
      <c r="B82" s="100">
        <v>98.6</v>
      </c>
      <c r="C82" s="101">
        <v>99</v>
      </c>
      <c r="D82" s="101">
        <v>99.1</v>
      </c>
      <c r="E82" s="101">
        <v>99.3</v>
      </c>
      <c r="F82" s="101">
        <v>98</v>
      </c>
      <c r="G82" s="101">
        <v>96.9</v>
      </c>
    </row>
    <row r="83" spans="1:7" ht="15.75" thickBot="1" x14ac:dyDescent="0.3">
      <c r="A83" s="45" t="s">
        <v>62</v>
      </c>
      <c r="B83" s="100">
        <v>99.3</v>
      </c>
      <c r="C83" s="101">
        <v>97.8</v>
      </c>
      <c r="D83" s="101">
        <v>98.5</v>
      </c>
      <c r="E83" s="101">
        <v>98.8</v>
      </c>
      <c r="F83" s="101">
        <v>97.7</v>
      </c>
      <c r="G83" s="101">
        <v>95.4</v>
      </c>
    </row>
    <row r="84" spans="1:7" ht="15.75" thickBot="1" x14ac:dyDescent="0.3">
      <c r="A84" s="45" t="s">
        <v>41</v>
      </c>
      <c r="B84" s="100">
        <v>100</v>
      </c>
      <c r="C84" s="101">
        <v>100</v>
      </c>
      <c r="D84" s="101">
        <v>100</v>
      </c>
      <c r="E84" s="101">
        <v>100</v>
      </c>
      <c r="F84" s="101">
        <v>100</v>
      </c>
      <c r="G84" s="101">
        <v>100</v>
      </c>
    </row>
    <row r="85" spans="1:7" ht="15.75" thickBot="1" x14ac:dyDescent="0.3">
      <c r="A85" s="45" t="s">
        <v>48</v>
      </c>
      <c r="B85" s="100">
        <v>100</v>
      </c>
      <c r="C85" s="101">
        <v>100</v>
      </c>
      <c r="D85" s="101">
        <v>100</v>
      </c>
      <c r="E85" s="101">
        <v>100</v>
      </c>
      <c r="F85" s="101">
        <v>100</v>
      </c>
      <c r="G85" s="101">
        <v>100</v>
      </c>
    </row>
    <row r="86" spans="1:7" ht="15.75" thickBot="1" x14ac:dyDescent="0.3">
      <c r="A86" s="45" t="s">
        <v>83</v>
      </c>
      <c r="B86" s="100">
        <v>32.6</v>
      </c>
      <c r="C86" s="101">
        <v>37.1</v>
      </c>
      <c r="D86" s="101">
        <v>44.8</v>
      </c>
      <c r="E86" s="101">
        <v>40.700000000000003</v>
      </c>
      <c r="F86" s="101">
        <v>34.5</v>
      </c>
      <c r="G86" s="101">
        <v>29.4</v>
      </c>
    </row>
    <row r="87" spans="1:7" ht="15.75" thickBot="1" x14ac:dyDescent="0.3">
      <c r="A87" s="45" t="s">
        <v>61</v>
      </c>
      <c r="B87" s="100">
        <v>59.6</v>
      </c>
      <c r="C87" s="101">
        <v>55.5</v>
      </c>
      <c r="D87" s="101">
        <v>53.2</v>
      </c>
      <c r="E87" s="101">
        <v>50.1</v>
      </c>
      <c r="F87" s="101">
        <v>49.4</v>
      </c>
      <c r="G87" s="101">
        <v>47.8</v>
      </c>
    </row>
    <row r="88" spans="1:7" ht="15.75" thickBot="1" x14ac:dyDescent="0.3">
      <c r="A88" s="45" t="s">
        <v>17</v>
      </c>
      <c r="B88" s="100">
        <v>94.3</v>
      </c>
      <c r="C88" s="101">
        <v>94</v>
      </c>
      <c r="D88" s="101">
        <v>96.5</v>
      </c>
      <c r="E88" s="101">
        <v>96.4</v>
      </c>
      <c r="F88" s="101">
        <v>96.2</v>
      </c>
      <c r="G88" s="101">
        <v>95.5</v>
      </c>
    </row>
  </sheetData>
  <sortState ref="A2:G88">
    <sortCondition ref="A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>
      <selection activeCell="I8" sqref="I8"/>
    </sheetView>
  </sheetViews>
  <sheetFormatPr defaultRowHeight="15" x14ac:dyDescent="0.25"/>
  <cols>
    <col min="1" max="1" width="54.5703125" bestFit="1" customWidth="1"/>
    <col min="2" max="7" width="10.5703125" bestFit="1" customWidth="1"/>
  </cols>
  <sheetData>
    <row r="1" spans="1:9" ht="51" customHeight="1" x14ac:dyDescent="0.25">
      <c r="A1" s="51" t="s">
        <v>117</v>
      </c>
      <c r="B1">
        <v>2013</v>
      </c>
      <c r="C1">
        <v>2014</v>
      </c>
      <c r="D1">
        <v>2015</v>
      </c>
      <c r="E1">
        <v>2016</v>
      </c>
      <c r="F1">
        <v>2017</v>
      </c>
      <c r="G1">
        <v>2018</v>
      </c>
    </row>
    <row r="2" spans="1:9" ht="15.75" thickBot="1" x14ac:dyDescent="0.3">
      <c r="A2" s="45" t="s">
        <v>0</v>
      </c>
      <c r="B2" s="85">
        <f>'Предъявлено платежей'!B2/Население!B4</f>
        <v>12.436049268011439</v>
      </c>
      <c r="C2" s="85">
        <f>'Предъявлено платежей'!C2/Население!C4</f>
        <v>13.203345102699929</v>
      </c>
      <c r="D2" s="85">
        <f>'Предъявлено платежей'!D2/Население!D4</f>
        <v>14.511867091620026</v>
      </c>
      <c r="E2" s="85">
        <f>'Предъявлено платежей'!E2/Население!E4</f>
        <v>15.921720622189644</v>
      </c>
      <c r="F2" s="85">
        <f>'Предъявлено платежей'!F2/Население!F4</f>
        <v>17.028446402581388</v>
      </c>
      <c r="G2" s="85">
        <f>'Предъявлено платежей'!G2/Население!G4</f>
        <v>17.93597011522499</v>
      </c>
      <c r="I2">
        <f>G2/F2</f>
        <v>1.0532945690515858</v>
      </c>
    </row>
    <row r="3" spans="1:9" ht="15.75" thickBot="1" x14ac:dyDescent="0.3">
      <c r="A3" s="45" t="s">
        <v>66</v>
      </c>
      <c r="B3" s="85">
        <f>'Предъявлено платежей'!B3/Население!B5</f>
        <v>8.1798439579727251</v>
      </c>
      <c r="C3" s="85">
        <f>'Предъявлено платежей'!C3/Население!C5</f>
        <v>8.7847285236739836</v>
      </c>
      <c r="D3" s="85">
        <f>'Предъявлено платежей'!D3/Население!D5</f>
        <v>9.7685123196399832</v>
      </c>
      <c r="E3" s="85">
        <f>'Предъявлено платежей'!E3/Население!E5</f>
        <v>11.013076155693078</v>
      </c>
      <c r="F3" s="85">
        <f>'Предъявлено платежей'!F3/Население!F5</f>
        <v>11.924882344430827</v>
      </c>
      <c r="G3" s="85">
        <f>'Предъявлено платежей'!G3/Население!G5</f>
        <v>12.748957796983595</v>
      </c>
    </row>
    <row r="4" spans="1:9" ht="15.75" thickBot="1" x14ac:dyDescent="0.3">
      <c r="A4" s="45" t="s">
        <v>79</v>
      </c>
      <c r="B4" s="85">
        <f>'Предъявлено платежей'!B4/Население!B6</f>
        <v>14.928879885217571</v>
      </c>
      <c r="C4" s="85">
        <f>'Предъявлено платежей'!C4/Население!C6</f>
        <v>15.185541683696085</v>
      </c>
      <c r="D4" s="85">
        <f>'Предъявлено платежей'!D4/Население!D6</f>
        <v>16.119405874971608</v>
      </c>
      <c r="E4" s="85">
        <f>'Предъявлено платежей'!E4/Население!E6</f>
        <v>17.711696384917033</v>
      </c>
      <c r="F4" s="85">
        <f>'Предъявлено платежей'!F4/Население!F6</f>
        <v>19.536086214843241</v>
      </c>
      <c r="G4" s="85">
        <f>'Предъявлено платежей'!G4/Население!G6</f>
        <v>20.219512376543445</v>
      </c>
    </row>
    <row r="5" spans="1:9" ht="15.75" thickBot="1" x14ac:dyDescent="0.3">
      <c r="A5" s="45" t="s">
        <v>20</v>
      </c>
      <c r="B5" s="85">
        <f>'Предъявлено платежей'!B5/Население!B7</f>
        <v>13.591643710904231</v>
      </c>
      <c r="C5" s="85">
        <f>'Предъявлено платежей'!C5/Население!C7</f>
        <v>14.49760741572673</v>
      </c>
      <c r="D5" s="85">
        <f>'Предъявлено платежей'!D5/Население!D7</f>
        <v>16.315338674261845</v>
      </c>
      <c r="E5" s="85">
        <f>'Предъявлено платежей'!E5/Население!E7</f>
        <v>17.353309285867468</v>
      </c>
      <c r="F5" s="85">
        <f>'Предъявлено платежей'!F5/Население!F7</f>
        <v>19.193559723227487</v>
      </c>
      <c r="G5" s="85">
        <f>'Предъявлено платежей'!G5/Население!G7</f>
        <v>19.746958052440348</v>
      </c>
    </row>
    <row r="6" spans="1:9" ht="15.75" thickBot="1" x14ac:dyDescent="0.3">
      <c r="A6" s="45" t="s">
        <v>22</v>
      </c>
      <c r="B6" s="85">
        <f>'Предъявлено платежей'!B6/Население!B8</f>
        <v>13.320753595180891</v>
      </c>
      <c r="C6" s="85">
        <f>'Предъявлено платежей'!C6/Население!C8</f>
        <v>14.096728453002324</v>
      </c>
      <c r="D6" s="85">
        <f>'Предъявлено платежей'!D6/Население!D8</f>
        <v>15.935751167893544</v>
      </c>
      <c r="E6" s="85">
        <f>'Предъявлено платежей'!E6/Население!E8</f>
        <v>16.958612085971549</v>
      </c>
      <c r="F6" s="85">
        <f>'Предъявлено платежей'!F6/Население!F8</f>
        <v>18.908932604040753</v>
      </c>
      <c r="G6" s="85">
        <f>'Предъявлено платежей'!G6/Население!G8</f>
        <v>19.413765280062531</v>
      </c>
    </row>
    <row r="7" spans="1:9" ht="15.75" thickBot="1" x14ac:dyDescent="0.3">
      <c r="A7" s="45" t="s">
        <v>33</v>
      </c>
      <c r="B7" s="85">
        <f>'Предъявлено платежей'!B7/Население!B9</f>
        <v>8.6679686301051841</v>
      </c>
      <c r="C7" s="85">
        <f>'Предъявлено платежей'!C7/Население!C9</f>
        <v>10.045314196694955</v>
      </c>
      <c r="D7" s="85">
        <f>'Предъявлено платежей'!D7/Население!D9</f>
        <v>10.772314470669313</v>
      </c>
      <c r="E7" s="85">
        <f>'Предъявлено платежей'!E7/Население!E9</f>
        <v>12.032538135534997</v>
      </c>
      <c r="F7" s="85">
        <f>'Предъявлено платежей'!F7/Население!F9</f>
        <v>12.197489960826093</v>
      </c>
      <c r="G7" s="85">
        <f>'Предъявлено платежей'!G7/Население!G9</f>
        <v>11.733137816609389</v>
      </c>
    </row>
    <row r="8" spans="1:9" ht="15.75" thickBot="1" x14ac:dyDescent="0.3">
      <c r="A8" s="45" t="s">
        <v>1</v>
      </c>
      <c r="B8" s="85">
        <f>'Предъявлено платежей'!B8/Население!B10</f>
        <v>11.136553919803537</v>
      </c>
      <c r="C8" s="85">
        <f>'Предъявлено платежей'!C8/Население!C10</f>
        <v>12.785608578132429</v>
      </c>
      <c r="D8" s="85">
        <f>'Предъявлено платежей'!D8/Население!D10</f>
        <v>13.41510756791174</v>
      </c>
      <c r="E8" s="85">
        <f>'Предъявлено платежей'!E8/Население!E10</f>
        <v>14.551353594807017</v>
      </c>
      <c r="F8" s="85">
        <f>'Предъявлено платежей'!F8/Население!F10</f>
        <v>14.954310409348878</v>
      </c>
      <c r="G8" s="85">
        <f>'Предъявлено платежей'!G8/Население!G10</f>
        <v>15.839896459780098</v>
      </c>
    </row>
    <row r="9" spans="1:9" ht="15.75" thickBot="1" x14ac:dyDescent="0.3">
      <c r="A9" s="45" t="s">
        <v>2</v>
      </c>
      <c r="B9" s="85">
        <f>'Предъявлено платежей'!B9/Население!B11</f>
        <v>9.6756147397511185</v>
      </c>
      <c r="C9" s="85">
        <f>'Предъявлено платежей'!C9/Население!C11</f>
        <v>10.410744805100004</v>
      </c>
      <c r="D9" s="85">
        <f>'Предъявлено платежей'!D9/Население!D11</f>
        <v>12.099710216106013</v>
      </c>
      <c r="E9" s="85">
        <f>'Предъявлено платежей'!E9/Население!E11</f>
        <v>12.610586220740171</v>
      </c>
      <c r="F9" s="85">
        <f>'Предъявлено платежей'!F9/Население!F11</f>
        <v>13.138342105828164</v>
      </c>
      <c r="G9" s="85">
        <f>'Предъявлено платежей'!G9/Население!G11</f>
        <v>14.033883728758202</v>
      </c>
    </row>
    <row r="10" spans="1:9" ht="15.75" thickBot="1" x14ac:dyDescent="0.3">
      <c r="A10" s="45" t="s">
        <v>3</v>
      </c>
      <c r="B10" s="85">
        <f>'Предъявлено платежей'!B10/Население!B12</f>
        <v>13.418195158778508</v>
      </c>
      <c r="C10" s="85">
        <f>'Предъявлено платежей'!C10/Население!C12</f>
        <v>15.034015052507341</v>
      </c>
      <c r="D10" s="85">
        <f>'Предъявлено платежей'!D10/Население!D12</f>
        <v>16.476085767781683</v>
      </c>
      <c r="E10" s="85">
        <f>'Предъявлено платежей'!E10/Население!E12</f>
        <v>18.06274903767202</v>
      </c>
      <c r="F10" s="85">
        <f>'Предъявлено платежей'!F10/Население!F12</f>
        <v>19.21319495885259</v>
      </c>
      <c r="G10" s="85">
        <f>'Предъявлено платежей'!G10/Население!G12</f>
        <v>19.472060988779674</v>
      </c>
    </row>
    <row r="11" spans="1:9" ht="15.75" thickBot="1" x14ac:dyDescent="0.3">
      <c r="A11" s="45" t="s">
        <v>34</v>
      </c>
      <c r="B11" s="85">
        <f>'Предъявлено платежей'!B11/Население!B13</f>
        <v>10.24547410286611</v>
      </c>
      <c r="C11" s="85">
        <f>'Предъявлено платежей'!C11/Население!C13</f>
        <v>10.932042541693761</v>
      </c>
      <c r="D11" s="85">
        <f>'Предъявлено платежей'!D11/Население!D13</f>
        <v>12.283400178401902</v>
      </c>
      <c r="E11" s="85">
        <f>'Предъявлено платежей'!E11/Население!E13</f>
        <v>13.619297988878204</v>
      </c>
      <c r="F11" s="85">
        <f>'Предъявлено платежей'!F11/Население!F13</f>
        <v>14.548572111898897</v>
      </c>
      <c r="G11" s="85">
        <f>'Предъявлено платежей'!G11/Население!G13</f>
        <v>15.282370763090391</v>
      </c>
    </row>
    <row r="12" spans="1:9" ht="15.75" thickBot="1" x14ac:dyDescent="0.3">
      <c r="A12" s="45" t="s">
        <v>23</v>
      </c>
      <c r="B12" s="85">
        <f>'Предъявлено платежей'!B12/Население!B14</f>
        <v>12.871248505284608</v>
      </c>
      <c r="C12" s="85">
        <f>'Предъявлено платежей'!C12/Население!C14</f>
        <v>13.272291584453532</v>
      </c>
      <c r="D12" s="85">
        <f>'Предъявлено платежей'!D12/Население!D14</f>
        <v>15.212236156893452</v>
      </c>
      <c r="E12" s="85">
        <f>'Предъявлено платежей'!E12/Население!E14</f>
        <v>15.439317571334449</v>
      </c>
      <c r="F12" s="85">
        <f>'Предъявлено платежей'!F12/Население!F14</f>
        <v>16.151627660324863</v>
      </c>
      <c r="G12" s="85">
        <f>'Предъявлено платежей'!G12/Население!G14</f>
        <v>16.618684717813103</v>
      </c>
    </row>
    <row r="13" spans="1:9" ht="15.75" thickBot="1" x14ac:dyDescent="0.3">
      <c r="A13" s="2" t="s">
        <v>4</v>
      </c>
      <c r="B13" s="85">
        <f>'Предъявлено платежей'!B13/Население!B15</f>
        <v>10.677120335737984</v>
      </c>
      <c r="C13" s="85">
        <f>'Предъявлено платежей'!C13/Население!C15</f>
        <v>11.984456878952722</v>
      </c>
      <c r="D13" s="85">
        <f>'Предъявлено платежей'!D13/Население!D15</f>
        <v>13.406617421127356</v>
      </c>
      <c r="E13" s="85">
        <f>'Предъявлено платежей'!E13/Население!E15</f>
        <v>14.400543202729457</v>
      </c>
      <c r="F13" s="85">
        <f>'Предъявлено платежей'!F13/Население!F15</f>
        <v>15.215908565033029</v>
      </c>
      <c r="G13" s="85">
        <f>'Предъявлено платежей'!G13/Население!G15</f>
        <v>16.614980864259316</v>
      </c>
    </row>
    <row r="14" spans="1:9" ht="15.75" thickBot="1" x14ac:dyDescent="0.3">
      <c r="A14" s="45" t="s">
        <v>82</v>
      </c>
      <c r="B14" s="85">
        <f>'Предъявлено платежей'!B14/Население!B16</f>
        <v>14.071932244375709</v>
      </c>
      <c r="C14" s="85">
        <f>'Предъявлено платежей'!C14/Население!C16</f>
        <v>15.673177207070227</v>
      </c>
      <c r="D14" s="85">
        <f>'Предъявлено платежей'!D14/Население!D16</f>
        <v>17.347800987238141</v>
      </c>
      <c r="E14" s="85">
        <f>'Предъявлено платежей'!E14/Население!E16</f>
        <v>17.937067416893502</v>
      </c>
      <c r="F14" s="85">
        <f>'Предъявлено платежей'!F14/Население!F16</f>
        <v>17.837454170627229</v>
      </c>
      <c r="G14" s="85">
        <f>'Предъявлено платежей'!G14/Население!G16</f>
        <v>19.622184483934124</v>
      </c>
    </row>
    <row r="15" spans="1:9" ht="15.75" thickBot="1" x14ac:dyDescent="0.3">
      <c r="A15" s="45" t="s">
        <v>74</v>
      </c>
      <c r="B15" s="85">
        <f>'Предъявлено платежей'!B15/Население!B17</f>
        <v>7.7846594285840061</v>
      </c>
      <c r="C15" s="85">
        <f>'Предъявлено платежей'!C15/Население!C17</f>
        <v>8.4986223759761348</v>
      </c>
      <c r="D15" s="85">
        <f>'Предъявлено платежей'!D15/Население!D17</f>
        <v>9.6550574693539861</v>
      </c>
      <c r="E15" s="85">
        <f>'Предъявлено платежей'!E15/Население!E17</f>
        <v>10.077865823650605</v>
      </c>
      <c r="F15" s="85">
        <f>'Предъявлено платежей'!F15/Население!F17</f>
        <v>10.876233261186087</v>
      </c>
      <c r="G15" s="85">
        <f>'Предъявлено платежей'!G15/Население!G17</f>
        <v>11.455134478342254</v>
      </c>
    </row>
    <row r="16" spans="1:9" ht="15.75" thickBot="1" x14ac:dyDescent="0.3">
      <c r="A16" s="45" t="s">
        <v>5</v>
      </c>
      <c r="B16" s="85">
        <f>'Предъявлено платежей'!B16/Население!B18</f>
        <v>11.990218860544706</v>
      </c>
      <c r="C16" s="85">
        <f>'Предъявлено платежей'!C16/Население!C18</f>
        <v>13.265430910523488</v>
      </c>
      <c r="D16" s="85">
        <f>'Предъявлено платежей'!D16/Население!D18</f>
        <v>14.530573061005713</v>
      </c>
      <c r="E16" s="85">
        <f>'Предъявлено платежей'!E16/Население!E18</f>
        <v>15.522874204677619</v>
      </c>
      <c r="F16" s="85">
        <f>'Предъявлено платежей'!F16/Население!F18</f>
        <v>16.376592722979247</v>
      </c>
      <c r="G16" s="85">
        <f>'Предъявлено платежей'!G16/Население!G18</f>
        <v>17.25965353239221</v>
      </c>
    </row>
    <row r="17" spans="1:7" ht="15.75" thickBot="1" x14ac:dyDescent="0.3">
      <c r="A17" s="45" t="s">
        <v>68</v>
      </c>
      <c r="B17" s="85">
        <f>'Предъявлено платежей'!B17/Население!B19</f>
        <v>9.2633357978256239</v>
      </c>
      <c r="C17" s="85">
        <f>'Предъявлено платежей'!C17/Население!C19</f>
        <v>9.6300173960718247</v>
      </c>
      <c r="D17" s="85">
        <f>'Предъявлено платежей'!D17/Население!D19</f>
        <v>10.400425522214853</v>
      </c>
      <c r="E17" s="85">
        <f>'Предъявлено платежей'!E17/Население!E19</f>
        <v>11.444370607177298</v>
      </c>
      <c r="F17" s="85">
        <f>'Предъявлено платежей'!F17/Население!F19</f>
        <v>12.88983260509235</v>
      </c>
      <c r="G17" s="85">
        <f>'Предъявлено платежей'!G17/Население!G19</f>
        <v>13.733924520149868</v>
      </c>
    </row>
    <row r="18" spans="1:7" ht="15.75" thickBot="1" x14ac:dyDescent="0.3">
      <c r="A18" s="45" t="s">
        <v>38</v>
      </c>
      <c r="B18" s="85">
        <f>'Предъявлено платежей'!B18/Население!B20</f>
        <v>6.7870488829760589</v>
      </c>
      <c r="C18" s="85">
        <f>'Предъявлено платежей'!C18/Население!C20</f>
        <v>7.8673002141257955</v>
      </c>
      <c r="D18" s="85">
        <f>'Предъявлено платежей'!D18/Население!D20</f>
        <v>8.4131289619995968</v>
      </c>
      <c r="E18" s="85">
        <f>'Предъявлено платежей'!E18/Население!E20</f>
        <v>9.2359576102372127</v>
      </c>
      <c r="F18" s="85">
        <f>'Предъявлено платежей'!F18/Население!F20</f>
        <v>9.8616821123825975</v>
      </c>
      <c r="G18" s="85">
        <f>'Предъявлено платежей'!G18/Население!G20</f>
        <v>10.05569207327631</v>
      </c>
    </row>
    <row r="19" spans="1:7" ht="15.75" thickBot="1" x14ac:dyDescent="0.3">
      <c r="A19" s="45" t="s">
        <v>24</v>
      </c>
      <c r="B19" s="85">
        <f>'Предъявлено платежей'!B19/Население!B21</f>
        <v>11.283670810110392</v>
      </c>
      <c r="C19" s="85">
        <f>'Предъявлено платежей'!C19/Население!C21</f>
        <v>11.663696044353442</v>
      </c>
      <c r="D19" s="85">
        <f>'Предъявлено платежей'!D19/Население!D21</f>
        <v>12.903231640686208</v>
      </c>
      <c r="E19" s="85">
        <f>'Предъявлено платежей'!E19/Население!E21</f>
        <v>14.816498472513867</v>
      </c>
      <c r="F19" s="85">
        <f>'Предъявлено платежей'!F19/Население!F21</f>
        <v>16.828729568398924</v>
      </c>
      <c r="G19" s="85">
        <f>'Предъявлено платежей'!G19/Население!G21</f>
        <v>17.495843420262204</v>
      </c>
    </row>
    <row r="20" spans="1:7" ht="15.75" thickBot="1" x14ac:dyDescent="0.3">
      <c r="A20" s="45" t="s">
        <v>6</v>
      </c>
      <c r="B20" s="85">
        <f>'Предъявлено платежей'!B20/Население!B22</f>
        <v>11.898873220087919</v>
      </c>
      <c r="C20" s="85">
        <f>'Предъявлено платежей'!C20/Население!C22</f>
        <v>12.745524727705282</v>
      </c>
      <c r="D20" s="85">
        <f>'Предъявлено платежей'!D20/Население!D22</f>
        <v>14.464404538846392</v>
      </c>
      <c r="E20" s="85">
        <f>'Предъявлено платежей'!E20/Население!E22</f>
        <v>15.483496456626945</v>
      </c>
      <c r="F20" s="85">
        <f>'Предъявлено платежей'!F20/Население!F22</f>
        <v>16.507231395160431</v>
      </c>
      <c r="G20" s="85">
        <f>'Предъявлено платежей'!G20/Население!G22</f>
        <v>17.494724270515377</v>
      </c>
    </row>
    <row r="21" spans="1:7" ht="15.75" thickBot="1" x14ac:dyDescent="0.3">
      <c r="A21" s="45" t="s">
        <v>76</v>
      </c>
      <c r="B21" s="85">
        <f>'Предъявлено платежей'!B21/Население!B23</f>
        <v>40.423363366930943</v>
      </c>
      <c r="C21" s="85">
        <f>'Предъявлено платежей'!C21/Население!C23</f>
        <v>38.707676136023373</v>
      </c>
      <c r="D21" s="85">
        <f>'Предъявлено платежей'!D21/Население!D23</f>
        <v>37.44772963089499</v>
      </c>
      <c r="E21" s="85">
        <f>'Предъявлено платежей'!E21/Население!E23</f>
        <v>41.882775975521795</v>
      </c>
      <c r="F21" s="85">
        <f>'Предъявлено платежей'!F21/Население!F23</f>
        <v>42.504594098688983</v>
      </c>
      <c r="G21" s="85">
        <f>'Предъявлено платежей'!G21/Население!G23</f>
        <v>41.04126403619702</v>
      </c>
    </row>
    <row r="22" spans="1:7" ht="15.75" thickBot="1" x14ac:dyDescent="0.3">
      <c r="A22" s="45" t="s">
        <v>39</v>
      </c>
      <c r="B22" s="85">
        <f>'Предъявлено платежей'!B22/Население!B24</f>
        <v>7.7165210487892608</v>
      </c>
      <c r="C22" s="85">
        <f>'Предъявлено платежей'!C22/Население!C24</f>
        <v>7.996323711252292</v>
      </c>
      <c r="D22" s="85">
        <f>'Предъявлено платежей'!D22/Население!D24</f>
        <v>8.6233716761757773</v>
      </c>
      <c r="E22" s="85">
        <f>'Предъявлено платежей'!E22/Население!E24</f>
        <v>9.1674617093166848</v>
      </c>
      <c r="F22" s="85">
        <f>'Предъявлено платежей'!F22/Население!F24</f>
        <v>9.4120850087389147</v>
      </c>
      <c r="G22" s="85">
        <f>'Предъявлено платежей'!G22/Население!G24</f>
        <v>9.8653254231972909</v>
      </c>
    </row>
    <row r="23" spans="1:7" ht="15.75" thickBot="1" x14ac:dyDescent="0.3">
      <c r="A23" s="45" t="s">
        <v>69</v>
      </c>
      <c r="B23" s="85">
        <f>'Предъявлено платежей'!B23/Население!B25</f>
        <v>9.7754728747382575</v>
      </c>
      <c r="C23" s="85">
        <f>'Предъявлено платежей'!C23/Население!C25</f>
        <v>10.288549168987776</v>
      </c>
      <c r="D23" s="85">
        <f>'Предъявлено платежей'!D23/Население!D25</f>
        <v>10.712486776146985</v>
      </c>
      <c r="E23" s="85">
        <f>'Предъявлено платежей'!E23/Население!E25</f>
        <v>11.686328116347786</v>
      </c>
      <c r="F23" s="85">
        <f>'Предъявлено платежей'!F23/Население!F25</f>
        <v>12.523998460783181</v>
      </c>
      <c r="G23" s="85">
        <f>'Предъявлено платежей'!G23/Население!G25</f>
        <v>13.503164511758852</v>
      </c>
    </row>
    <row r="24" spans="1:7" ht="15.75" thickBot="1" x14ac:dyDescent="0.3">
      <c r="A24" s="45" t="s">
        <v>50</v>
      </c>
      <c r="B24" s="85">
        <f>'Предъявлено платежей'!B24/Население!B26</f>
        <v>10.402659411760668</v>
      </c>
      <c r="C24" s="85">
        <f>'Предъявлено платежей'!C24/Население!C26</f>
        <v>11.31605760119232</v>
      </c>
      <c r="D24" s="85">
        <f>'Предъявлено платежей'!D24/Население!D26</f>
        <v>13.382121106087675</v>
      </c>
      <c r="E24" s="85">
        <f>'Предъявлено платежей'!E24/Население!E26</f>
        <v>14.15116057797418</v>
      </c>
      <c r="F24" s="85">
        <f>'Предъявлено платежей'!F24/Население!F26</f>
        <v>15.873247908805691</v>
      </c>
      <c r="G24" s="85">
        <f>'Предъявлено платежей'!G24/Население!G26</f>
        <v>16.065654377333189</v>
      </c>
    </row>
    <row r="25" spans="1:7" ht="15.75" thickBot="1" x14ac:dyDescent="0.3">
      <c r="A25" s="45" t="s">
        <v>7</v>
      </c>
      <c r="B25" s="85">
        <f>'Предъявлено платежей'!B25/Население!B27</f>
        <v>11.24764964068563</v>
      </c>
      <c r="C25" s="85">
        <f>'Предъявлено платежей'!C25/Население!C27</f>
        <v>12.27145203930378</v>
      </c>
      <c r="D25" s="85">
        <f>'Предъявлено платежей'!D25/Население!D27</f>
        <v>13.550331107529356</v>
      </c>
      <c r="E25" s="85">
        <f>'Предъявлено платежей'!E25/Население!E27</f>
        <v>15.192346761664227</v>
      </c>
      <c r="F25" s="85">
        <f>'Предъявлено платежей'!F25/Население!F27</f>
        <v>15.865877069719145</v>
      </c>
      <c r="G25" s="85">
        <f>'Предъявлено платежей'!G25/Население!G27</f>
        <v>16.212387807235572</v>
      </c>
    </row>
    <row r="26" spans="1:7" ht="15.75" thickBot="1" x14ac:dyDescent="0.3">
      <c r="A26" s="45" t="s">
        <v>32</v>
      </c>
      <c r="B26" s="85">
        <f>'Предъявлено платежей'!B26/Население!B28</f>
        <v>9.4236181813909106</v>
      </c>
      <c r="C26" s="85">
        <f>'Предъявлено платежей'!C26/Население!C28</f>
        <v>10.867767816685918</v>
      </c>
      <c r="D26" s="85">
        <f>'Предъявлено платежей'!D26/Население!D28</f>
        <v>11.92811663236488</v>
      </c>
      <c r="E26" s="85">
        <f>'Предъявлено платежей'!E26/Население!E28</f>
        <v>13.262588016934291</v>
      </c>
      <c r="F26" s="85">
        <f>'Предъявлено платежей'!F26/Население!F28</f>
        <v>14.009611754963933</v>
      </c>
      <c r="G26" s="85">
        <f>'Предъявлено платежей'!G26/Население!G28</f>
        <v>14.874424025548427</v>
      </c>
    </row>
    <row r="27" spans="1:7" ht="15.75" thickBot="1" x14ac:dyDescent="0.3">
      <c r="A27" s="45" t="s">
        <v>67</v>
      </c>
      <c r="B27" s="85">
        <f>'Предъявлено платежей'!B27/Население!B29</f>
        <v>14.958321759948962</v>
      </c>
      <c r="C27" s="85">
        <f>'Предъявлено платежей'!C27/Население!C29</f>
        <v>15.263797860130904</v>
      </c>
      <c r="D27" s="85">
        <f>'Предъявлено платежей'!D27/Население!D29</f>
        <v>17.036581777714208</v>
      </c>
      <c r="E27" s="85">
        <f>'Предъявлено платежей'!E27/Население!E29</f>
        <v>17.708634504700552</v>
      </c>
      <c r="F27" s="85">
        <f>'Предъявлено платежей'!F27/Население!F29</f>
        <v>19.097052039338124</v>
      </c>
      <c r="G27" s="85">
        <f>'Предъявлено платежей'!G27/Население!G29</f>
        <v>19.658453854317077</v>
      </c>
    </row>
    <row r="28" spans="1:7" ht="15.75" thickBot="1" x14ac:dyDescent="0.3">
      <c r="A28" s="45" t="s">
        <v>57</v>
      </c>
      <c r="B28" s="85">
        <f>'Предъявлено платежей'!B28/Население!B30</f>
        <v>9.0363878884887292</v>
      </c>
      <c r="C28" s="85">
        <f>'Предъявлено платежей'!C28/Население!C30</f>
        <v>9.7566224503169643</v>
      </c>
      <c r="D28" s="85">
        <f>'Предъявлено платежей'!D28/Население!D30</f>
        <v>10.937258091463471</v>
      </c>
      <c r="E28" s="85">
        <f>'Предъявлено платежей'!E28/Население!E30</f>
        <v>11.815493221591154</v>
      </c>
      <c r="F28" s="85">
        <f>'Предъявлено платежей'!F28/Население!F30</f>
        <v>12.228610220487099</v>
      </c>
      <c r="G28" s="85">
        <f>'Предъявлено платежей'!G28/Население!G30</f>
        <v>12.710018593105696</v>
      </c>
    </row>
    <row r="29" spans="1:7" ht="15.75" thickBot="1" x14ac:dyDescent="0.3">
      <c r="A29" s="45" t="s">
        <v>8</v>
      </c>
      <c r="B29" s="85">
        <f>'Предъявлено платежей'!B29/Население!B31</f>
        <v>9.701742491610176</v>
      </c>
      <c r="C29" s="85">
        <f>'Предъявлено платежей'!C29/Население!C31</f>
        <v>10.579768440044461</v>
      </c>
      <c r="D29" s="85">
        <f>'Предъявлено платежей'!D29/Население!D31</f>
        <v>11.970248718994945</v>
      </c>
      <c r="E29" s="85">
        <f>'Предъявлено платежей'!E29/Население!E31</f>
        <v>12.790548698762928</v>
      </c>
      <c r="F29" s="85">
        <f>'Предъявлено платежей'!F29/Население!F31</f>
        <v>12.622140495697327</v>
      </c>
      <c r="G29" s="85">
        <f>'Предъявлено платежей'!G29/Население!G31</f>
        <v>13.85186420376481</v>
      </c>
    </row>
    <row r="30" spans="1:7" ht="15.75" thickBot="1" x14ac:dyDescent="0.3">
      <c r="A30" s="45" t="s">
        <v>25</v>
      </c>
      <c r="B30" s="85">
        <f>'Предъявлено платежей'!B30/Население!B32</f>
        <v>17.556404357557355</v>
      </c>
      <c r="C30" s="85">
        <f>'Предъявлено платежей'!C30/Население!C32</f>
        <v>18.172683521632855</v>
      </c>
      <c r="D30" s="85">
        <f>'Предъявлено платежей'!D30/Население!D32</f>
        <v>19.069705715524069</v>
      </c>
      <c r="E30" s="85">
        <f>'Предъявлено платежей'!E30/Население!E32</f>
        <v>19.812367599820526</v>
      </c>
      <c r="F30" s="85">
        <f>'Предъявлено платежей'!F30/Население!F32</f>
        <v>21.44491299007176</v>
      </c>
      <c r="G30" s="85">
        <f>'Предъявлено платежей'!G30/Население!G32</f>
        <v>23.196956415624982</v>
      </c>
    </row>
    <row r="31" spans="1:7" ht="15.75" thickBot="1" x14ac:dyDescent="0.3">
      <c r="A31" s="45" t="s">
        <v>9</v>
      </c>
      <c r="B31" s="85">
        <f>'Предъявлено платежей'!B31/Население!B33</f>
        <v>10.769349476577467</v>
      </c>
      <c r="C31" s="85">
        <f>'Предъявлено платежей'!C31/Население!C33</f>
        <v>11.963257633661955</v>
      </c>
      <c r="D31" s="85">
        <f>'Предъявлено платежей'!D31/Население!D33</f>
        <v>13.010378057820608</v>
      </c>
      <c r="E31" s="85">
        <f>'Предъявлено платежей'!E31/Население!E33</f>
        <v>13.548132407212806</v>
      </c>
      <c r="F31" s="85">
        <f>'Предъявлено платежей'!F31/Население!F33</f>
        <v>14.878131474411862</v>
      </c>
      <c r="G31" s="85">
        <f>'Предъявлено платежей'!G31/Население!G33</f>
        <v>15.850405356385838</v>
      </c>
    </row>
    <row r="32" spans="1:7" ht="15.75" thickBot="1" x14ac:dyDescent="0.3">
      <c r="A32" s="45" t="s">
        <v>80</v>
      </c>
      <c r="B32" s="85">
        <f>'Предъявлено платежей'!B32/Население!B34</f>
        <v>32.982902230028209</v>
      </c>
      <c r="C32" s="85">
        <f>'Предъявлено платежей'!C32/Население!C34</f>
        <v>31.828812529124541</v>
      </c>
      <c r="D32" s="85">
        <f>'Предъявлено платежей'!D32/Население!D34</f>
        <v>35.912453449041649</v>
      </c>
      <c r="E32" s="85">
        <f>'Предъявлено платежей'!E32/Население!E34</f>
        <v>38.137617640997455</v>
      </c>
      <c r="F32" s="85">
        <f>'Предъявлено платежей'!F32/Население!F34</f>
        <v>40.137436064709107</v>
      </c>
      <c r="G32" s="85">
        <f>'Предъявлено платежей'!G32/Население!G34</f>
        <v>42.132066614270244</v>
      </c>
    </row>
    <row r="33" spans="1:7" ht="15.75" thickBot="1" x14ac:dyDescent="0.3">
      <c r="A33" s="45" t="s">
        <v>112</v>
      </c>
      <c r="B33" s="85">
        <f>'Предъявлено платежей'!B33/Население!B35</f>
        <v>13.828374042605803</v>
      </c>
      <c r="C33" s="85">
        <f>'Предъявлено платежей'!C33/Население!C35</f>
        <v>14.340389860428235</v>
      </c>
      <c r="D33" s="85">
        <f>'Предъявлено платежей'!D33/Население!D35</f>
        <v>16.119543701337683</v>
      </c>
      <c r="E33" s="85">
        <f>'Предъявлено платежей'!E33/Население!E35</f>
        <v>21.036073889090279</v>
      </c>
      <c r="F33" s="85">
        <f>'Предъявлено платежей'!F33/Население!F35</f>
        <v>21.814170867426355</v>
      </c>
      <c r="G33" s="85">
        <f>'Предъявлено платежей'!G33/Население!G35</f>
        <v>23.208200536434944</v>
      </c>
    </row>
    <row r="34" spans="1:7" ht="15.75" thickBot="1" x14ac:dyDescent="0.3">
      <c r="A34" s="45" t="s">
        <v>10</v>
      </c>
      <c r="B34" s="85">
        <f>'Предъявлено платежей'!B34/Население!B36</f>
        <v>23.315993506802997</v>
      </c>
      <c r="C34" s="85">
        <f>'Предъявлено платежей'!C34/Население!C36</f>
        <v>24.828322883977858</v>
      </c>
      <c r="D34" s="85">
        <f>'Предъявлено платежей'!D34/Население!D36</f>
        <v>25.607166051320689</v>
      </c>
      <c r="E34" s="85">
        <f>'Предъявлено платежей'!E34/Население!E36</f>
        <v>25.399222452572719</v>
      </c>
      <c r="F34" s="85">
        <f>'Предъявлено платежей'!F34/Население!F36</f>
        <v>30.238821291990213</v>
      </c>
      <c r="G34" s="85">
        <f>'Предъявлено платежей'!G34/Население!G36</f>
        <v>31.288061774614867</v>
      </c>
    </row>
    <row r="35" spans="1:7" ht="15.75" thickBot="1" x14ac:dyDescent="0.3">
      <c r="A35" s="45" t="s">
        <v>26</v>
      </c>
      <c r="B35" s="85">
        <f>'Предъявлено платежей'!B35/Население!B37</f>
        <v>26.702192960840819</v>
      </c>
      <c r="C35" s="85">
        <f>'Предъявлено платежей'!C35/Население!C37</f>
        <v>28.317869684880613</v>
      </c>
      <c r="D35" s="85">
        <f>'Предъявлено платежей'!D35/Население!D37</f>
        <v>30.84653484182725</v>
      </c>
      <c r="E35" s="85">
        <f>'Предъявлено платежей'!E35/Население!E37</f>
        <v>33.231866856911303</v>
      </c>
      <c r="F35" s="85">
        <f>'Предъявлено платежей'!F35/Население!F37</f>
        <v>34.548156012086679</v>
      </c>
      <c r="G35" s="85">
        <f>'Предъявлено платежей'!G35/Население!G37</f>
        <v>36.031517435347652</v>
      </c>
    </row>
    <row r="36" spans="1:7" ht="15.75" thickBot="1" x14ac:dyDescent="0.3">
      <c r="A36" s="45" t="s">
        <v>21</v>
      </c>
      <c r="B36" s="85">
        <f>'Предъявлено платежей'!B36/Население!B38</f>
        <v>20.824362579895407</v>
      </c>
      <c r="C36" s="85">
        <f>'Предъявлено платежей'!C36/Население!C38</f>
        <v>25.03370068936896</v>
      </c>
      <c r="D36" s="85">
        <f>'Предъявлено платежей'!D36/Население!D38</f>
        <v>26.101938957069212</v>
      </c>
      <c r="E36" s="85">
        <f>'Предъявлено платежей'!E36/Население!E38</f>
        <v>27.430839611261579</v>
      </c>
      <c r="F36" s="85">
        <f>'Предъявлено платежей'!F36/Население!F38</f>
        <v>26.381085073982319</v>
      </c>
      <c r="G36" s="85">
        <f>'Предъявлено платежей'!G36/Население!G38</f>
        <v>28.111480982910859</v>
      </c>
    </row>
    <row r="37" spans="1:7" ht="15.75" thickBot="1" x14ac:dyDescent="0.3">
      <c r="A37" s="45" t="s">
        <v>51</v>
      </c>
      <c r="B37" s="85">
        <f>'Предъявлено платежей'!B37/Население!B39</f>
        <v>14.743038419062525</v>
      </c>
      <c r="C37" s="85">
        <f>'Предъявлено платежей'!C37/Население!C39</f>
        <v>15.99952984570071</v>
      </c>
      <c r="D37" s="85">
        <f>'Предъявлено платежей'!D37/Население!D39</f>
        <v>17.474677350045255</v>
      </c>
      <c r="E37" s="85">
        <f>'Предъявлено платежей'!E37/Население!E39</f>
        <v>19.618528761623949</v>
      </c>
      <c r="F37" s="85">
        <f>'Предъявлено платежей'!F37/Население!F39</f>
        <v>21.173964959292089</v>
      </c>
      <c r="G37" s="85">
        <f>'Предъявлено платежей'!G37/Население!G39</f>
        <v>22.181609733169044</v>
      </c>
    </row>
    <row r="38" spans="1:7" ht="15.75" thickBot="1" x14ac:dyDescent="0.3">
      <c r="A38" s="45" t="s">
        <v>27</v>
      </c>
      <c r="B38" s="85">
        <f>'Предъявлено платежей'!B38/Население!B40</f>
        <v>12.946728467458188</v>
      </c>
      <c r="C38" s="85">
        <f>'Предъявлено платежей'!C38/Население!C40</f>
        <v>13.968717138918025</v>
      </c>
      <c r="D38" s="85">
        <f>'Предъявлено платежей'!D38/Население!D40</f>
        <v>13.924291366462453</v>
      </c>
      <c r="E38" s="85">
        <f>'Предъявлено платежей'!E38/Население!E40</f>
        <v>16.495471019816431</v>
      </c>
      <c r="F38" s="85">
        <f>'Предъявлено платежей'!F38/Население!F40</f>
        <v>18.199028156101811</v>
      </c>
      <c r="G38" s="85">
        <f>'Предъявлено платежей'!G38/Население!G40</f>
        <v>19.214420765582599</v>
      </c>
    </row>
    <row r="39" spans="1:7" ht="15.75" thickBot="1" x14ac:dyDescent="0.3">
      <c r="A39" s="45" t="s">
        <v>70</v>
      </c>
      <c r="B39" s="85">
        <f>'Предъявлено платежей'!B39/Население!B41</f>
        <v>13.116303343321704</v>
      </c>
      <c r="C39" s="85">
        <f>'Предъявлено платежей'!C39/Население!C41</f>
        <v>13.628491762480422</v>
      </c>
      <c r="D39" s="85">
        <f>'Предъявлено платежей'!D39/Население!D41</f>
        <v>15.153905584495465</v>
      </c>
      <c r="E39" s="85">
        <f>'Предъявлено платежей'!E39/Население!E41</f>
        <v>15.976648312409722</v>
      </c>
      <c r="F39" s="85">
        <f>'Предъявлено платежей'!F39/Население!F41</f>
        <v>15.666039466460894</v>
      </c>
      <c r="G39" s="85">
        <f>'Предъявлено платежей'!G39/Население!G41</f>
        <v>16.663084088897033</v>
      </c>
    </row>
    <row r="40" spans="1:7" ht="15.75" thickBot="1" x14ac:dyDescent="0.3">
      <c r="A40" s="45" t="s">
        <v>71</v>
      </c>
      <c r="B40" s="85">
        <f>'Предъявлено платежей'!B40/Население!B42</f>
        <v>10.643508254824518</v>
      </c>
      <c r="C40" s="85">
        <f>'Предъявлено платежей'!C40/Население!C42</f>
        <v>11.827689804229436</v>
      </c>
      <c r="D40" s="85">
        <f>'Предъявлено платежей'!D40/Население!D42</f>
        <v>13.037619347514692</v>
      </c>
      <c r="E40" s="85">
        <f>'Предъявлено платежей'!E40/Население!E42</f>
        <v>14.197879485897879</v>
      </c>
      <c r="F40" s="85">
        <f>'Предъявлено платежей'!F40/Население!F42</f>
        <v>15.367871582858056</v>
      </c>
      <c r="G40" s="85">
        <f>'Предъявлено платежей'!G40/Население!G42</f>
        <v>16.329664313543958</v>
      </c>
    </row>
    <row r="41" spans="1:7" ht="15.75" thickBot="1" x14ac:dyDescent="0.3">
      <c r="A41" s="45" t="s">
        <v>52</v>
      </c>
      <c r="B41" s="85">
        <f>'Предъявлено платежей'!B41/Население!B43</f>
        <v>10.891838455893408</v>
      </c>
      <c r="C41" s="85">
        <f>'Предъявлено платежей'!C41/Население!C43</f>
        <v>11.894419397234536</v>
      </c>
      <c r="D41" s="85">
        <f>'Предъявлено платежей'!D41/Население!D43</f>
        <v>13.061705406459518</v>
      </c>
      <c r="E41" s="85">
        <f>'Предъявлено платежей'!E41/Население!E43</f>
        <v>14.065368274553187</v>
      </c>
      <c r="F41" s="85">
        <f>'Предъявлено платежей'!F41/Население!F43</f>
        <v>14.944092945411889</v>
      </c>
      <c r="G41" s="85">
        <f>'Предъявлено платежей'!G41/Население!G43</f>
        <v>15.7575211397616</v>
      </c>
    </row>
    <row r="42" spans="1:7" ht="15.75" thickBot="1" x14ac:dyDescent="0.3">
      <c r="A42" s="45" t="s">
        <v>11</v>
      </c>
      <c r="B42" s="85">
        <f>'Предъявлено платежей'!B42/Население!B44</f>
        <v>10.883625678589054</v>
      </c>
      <c r="C42" s="85">
        <f>'Предъявлено платежей'!C42/Население!C44</f>
        <v>11.808794337918878</v>
      </c>
      <c r="D42" s="85">
        <f>'Предъявлено платежей'!D42/Население!D44</f>
        <v>13.380064918568792</v>
      </c>
      <c r="E42" s="85">
        <f>'Предъявлено платежей'!E42/Население!E44</f>
        <v>14.452558504324234</v>
      </c>
      <c r="F42" s="85">
        <f>'Предъявлено платежей'!F42/Население!F44</f>
        <v>14.566502508541353</v>
      </c>
      <c r="G42" s="85">
        <f>'Предъявлено платежей'!G42/Население!G44</f>
        <v>15.501217772308358</v>
      </c>
    </row>
    <row r="43" spans="1:7" ht="15.75" thickBot="1" x14ac:dyDescent="0.3">
      <c r="A43" s="45" t="s">
        <v>53</v>
      </c>
      <c r="B43" s="85">
        <f>'Предъявлено платежей'!B43/Население!B45</f>
        <v>8.6465757059269279</v>
      </c>
      <c r="C43" s="85">
        <f>'Предъявлено платежей'!C43/Население!C45</f>
        <v>9.1718427315069579</v>
      </c>
      <c r="D43" s="85">
        <f>'Предъявлено платежей'!D43/Население!D45</f>
        <v>10.23152880953034</v>
      </c>
      <c r="E43" s="85">
        <f>'Предъявлено платежей'!E43/Население!E45</f>
        <v>11.806993453723594</v>
      </c>
      <c r="F43" s="85">
        <f>'Предъявлено платежей'!F43/Население!F45</f>
        <v>12.065727234155993</v>
      </c>
      <c r="G43" s="85">
        <f>'Предъявлено платежей'!G43/Население!G45</f>
        <v>12.928104530536627</v>
      </c>
    </row>
    <row r="44" spans="1:7" ht="15.75" thickBot="1" x14ac:dyDescent="0.3">
      <c r="A44" s="45" t="s">
        <v>49</v>
      </c>
      <c r="B44" s="85">
        <f>'Предъявлено платежей'!B44/Население!B46</f>
        <v>12.217163526865274</v>
      </c>
      <c r="C44" s="85">
        <f>'Предъявлено платежей'!C44/Население!C46</f>
        <v>13.727491930321664</v>
      </c>
      <c r="D44" s="85">
        <f>'Предъявлено платежей'!D44/Население!D46</f>
        <v>14.664137914803661</v>
      </c>
      <c r="E44" s="85">
        <f>'Предъявлено платежей'!E44/Население!E46</f>
        <v>16.011266454085849</v>
      </c>
      <c r="F44" s="85">
        <f>'Предъявлено платежей'!F44/Население!F46</f>
        <v>17.08479296807392</v>
      </c>
      <c r="G44" s="85">
        <f>'Предъявлено платежей'!G44/Население!G46</f>
        <v>17.800026007354067</v>
      </c>
    </row>
    <row r="45" spans="1:7" ht="15.75" thickBot="1" x14ac:dyDescent="0.3">
      <c r="A45" s="45" t="s">
        <v>77</v>
      </c>
      <c r="B45" s="85">
        <f>'Предъявлено платежей'!B45/Население!B47</f>
        <v>14.434338483664824</v>
      </c>
      <c r="C45" s="85">
        <f>'Предъявлено платежей'!C45/Население!C47</f>
        <v>15.626120256058528</v>
      </c>
      <c r="D45" s="85">
        <f>'Предъявлено платежей'!D45/Население!D47</f>
        <v>16.539494600333434</v>
      </c>
      <c r="E45" s="85">
        <f>'Предъявлено платежей'!E45/Население!E47</f>
        <v>16.822801692669607</v>
      </c>
      <c r="F45" s="85">
        <f>'Предъявлено платежей'!F45/Население!F47</f>
        <v>17.360705151024263</v>
      </c>
      <c r="G45" s="85">
        <f>'Предъявлено платежей'!G45/Население!G47</f>
        <v>17.919560744387375</v>
      </c>
    </row>
    <row r="46" spans="1:7" ht="15.75" thickBot="1" x14ac:dyDescent="0.3">
      <c r="A46" s="45" t="s">
        <v>28</v>
      </c>
      <c r="B46" s="85">
        <f>'Предъявлено платежей'!B46/Население!B48</f>
        <v>8.8300718440480015</v>
      </c>
      <c r="C46" s="85">
        <f>'Предъявлено платежей'!C46/Население!C48</f>
        <v>9.7568143840960335</v>
      </c>
      <c r="D46" s="85">
        <f>'Предъявлено платежей'!D46/Население!D48</f>
        <v>12.546112312685844</v>
      </c>
      <c r="E46" s="85">
        <f>'Предъявлено платежей'!E46/Население!E48</f>
        <v>14.03894254427218</v>
      </c>
      <c r="F46" s="85">
        <f>'Предъявлено платежей'!F46/Население!F48</f>
        <v>14.88754638313649</v>
      </c>
      <c r="G46" s="85">
        <f>'Предъявлено платежей'!G46/Население!G48</f>
        <v>15.902306833468066</v>
      </c>
    </row>
    <row r="47" spans="1:7" ht="15.75" thickBot="1" x14ac:dyDescent="0.3">
      <c r="A47" s="45" t="s">
        <v>29</v>
      </c>
      <c r="B47" s="85">
        <f>'Предъявлено платежей'!B47/Население!B49</f>
        <v>8.5882593423923517</v>
      </c>
      <c r="C47" s="85">
        <f>'Предъявлено платежей'!C47/Население!C49</f>
        <v>10.202118346910197</v>
      </c>
      <c r="D47" s="85">
        <f>'Предъявлено платежей'!D47/Население!D49</f>
        <v>9.6716042792593253</v>
      </c>
      <c r="E47" s="85">
        <f>'Предъявлено платежей'!E47/Население!E49</f>
        <v>10.358034126952617</v>
      </c>
      <c r="F47" s="85">
        <f>'Предъявлено платежей'!F47/Население!F49</f>
        <v>11.488866194946358</v>
      </c>
      <c r="G47" s="85">
        <f>'Предъявлено платежей'!G47/Население!G49</f>
        <v>11.584437793835017</v>
      </c>
    </row>
    <row r="48" spans="1:7" ht="15.75" thickBot="1" x14ac:dyDescent="0.3">
      <c r="A48" s="45" t="s">
        <v>63</v>
      </c>
      <c r="B48" s="85">
        <f>'Предъявлено платежей'!B48/Население!B50</f>
        <v>5.5093155992345677</v>
      </c>
      <c r="C48" s="85">
        <f>'Предъявлено платежей'!C48/Население!C50</f>
        <v>6.1701656036648993</v>
      </c>
      <c r="D48" s="85">
        <f>'Предъявлено платежей'!D48/Население!D50</f>
        <v>6.7408382560036442</v>
      </c>
      <c r="E48" s="85">
        <f>'Предъявлено платежей'!E48/Население!E50</f>
        <v>7.3377199813830893</v>
      </c>
      <c r="F48" s="85">
        <f>'Предъявлено платежей'!F48/Население!F50</f>
        <v>7.6358722020700434</v>
      </c>
      <c r="G48" s="85">
        <f>'Предъявлено платежей'!G48/Население!G50</f>
        <v>8.3433438725064661</v>
      </c>
    </row>
    <row r="49" spans="1:7" ht="15.75" thickBot="1" x14ac:dyDescent="0.3">
      <c r="A49" s="45" t="s">
        <v>43</v>
      </c>
      <c r="B49" s="85">
        <f>'Предъявлено платежей'!B49/Население!B51</f>
        <v>8.6604524217767498</v>
      </c>
      <c r="C49" s="85">
        <f>'Предъявлено платежей'!C49/Население!C51</f>
        <v>9.5597090806036462</v>
      </c>
      <c r="D49" s="85">
        <f>'Предъявлено платежей'!D49/Население!D51</f>
        <v>11.09437687543109</v>
      </c>
      <c r="E49" s="85">
        <f>'Предъявлено платежей'!E49/Население!E51</f>
        <v>11.783351692610619</v>
      </c>
      <c r="F49" s="85">
        <f>'Предъявлено платежей'!F49/Население!F51</f>
        <v>12.355274674998824</v>
      </c>
      <c r="G49" s="85">
        <f>'Предъявлено платежей'!G49/Население!G51</f>
        <v>13.431159428339388</v>
      </c>
    </row>
    <row r="50" spans="1:7" ht="15.75" thickBot="1" x14ac:dyDescent="0.3">
      <c r="A50" s="45" t="s">
        <v>73</v>
      </c>
      <c r="B50" s="85">
        <f>'Предъявлено платежей'!B50/Население!B52</f>
        <v>8.3542801840100225</v>
      </c>
      <c r="C50" s="85">
        <f>'Предъявлено платежей'!C50/Население!C52</f>
        <v>8.6523436501974977</v>
      </c>
      <c r="D50" s="85">
        <f>'Предъявлено платежей'!D50/Население!D52</f>
        <v>9.415337519495381</v>
      </c>
      <c r="E50" s="85">
        <f>'Предъявлено платежей'!E50/Население!E52</f>
        <v>10.121416189258781</v>
      </c>
      <c r="F50" s="85">
        <f>'Предъявлено платежей'!F50/Население!F52</f>
        <v>9.9875116682292013</v>
      </c>
      <c r="G50" s="85">
        <f>'Предъявлено платежей'!G50/Население!G52</f>
        <v>10.303879988934948</v>
      </c>
    </row>
    <row r="51" spans="1:7" ht="15.75" thickBot="1" x14ac:dyDescent="0.3">
      <c r="A51" s="45" t="s">
        <v>36</v>
      </c>
      <c r="B51" s="85">
        <f>'Предъявлено платежей'!B51/Население!B53</f>
        <v>4.3752897684753762</v>
      </c>
      <c r="C51" s="85">
        <f>'Предъявлено платежей'!C51/Население!C53</f>
        <v>5.2001818503456594</v>
      </c>
      <c r="D51" s="85">
        <f>'Предъявлено платежей'!D51/Население!D53</f>
        <v>5.20284375559579</v>
      </c>
      <c r="E51" s="85">
        <f>'Предъявлено платежей'!E51/Население!E53</f>
        <v>5.4278553535619185</v>
      </c>
      <c r="F51" s="85">
        <f>'Предъявлено платежей'!F51/Население!F53</f>
        <v>5.7860375960585992</v>
      </c>
      <c r="G51" s="85">
        <f>'Предъявлено платежей'!G51/Население!G53</f>
        <v>5.4873725831551488</v>
      </c>
    </row>
    <row r="52" spans="1:7" ht="15.75" thickBot="1" x14ac:dyDescent="0.3">
      <c r="A52" s="45" t="s">
        <v>37</v>
      </c>
      <c r="B52" s="85">
        <f>'Предъявлено платежей'!B52/Население!B54</f>
        <v>4.7239153661067084</v>
      </c>
      <c r="C52" s="85">
        <f>'Предъявлено платежей'!C52/Население!C54</f>
        <v>4.5088546281146735</v>
      </c>
      <c r="D52" s="85">
        <f>'Предъявлено платежей'!D52/Население!D54</f>
        <v>4.8780441477570777</v>
      </c>
      <c r="E52" s="85">
        <f>'Предъявлено платежей'!E52/Население!E54</f>
        <v>5.3284460761664523</v>
      </c>
      <c r="F52" s="85">
        <f>'Предъявлено платежей'!F52/Население!F54</f>
        <v>5.4390412320225883</v>
      </c>
      <c r="G52" s="85">
        <f>'Предъявлено платежей'!G52/Население!G54</f>
        <v>5.8519438351565061</v>
      </c>
    </row>
    <row r="53" spans="1:7" ht="15.75" thickBot="1" x14ac:dyDescent="0.3">
      <c r="A53" s="45" t="s">
        <v>30</v>
      </c>
      <c r="B53" s="85">
        <f>'Предъявлено платежей'!B53/Население!B55</f>
        <v>6.4986933597143475</v>
      </c>
      <c r="C53" s="85">
        <f>'Предъявлено платежей'!C53/Население!C55</f>
        <v>7.2897075177143185</v>
      </c>
      <c r="D53" s="85">
        <f>'Предъявлено платежей'!D53/Население!D55</f>
        <v>8.1478289258896499</v>
      </c>
      <c r="E53" s="85">
        <f>'Предъявлено платежей'!E53/Население!E55</f>
        <v>9.0065269273549973</v>
      </c>
      <c r="F53" s="85">
        <f>'Предъявлено платежей'!F53/Население!F55</f>
        <v>9.1577663363748254</v>
      </c>
      <c r="G53" s="85">
        <f>'Предъявлено платежей'!G53/Население!G55</f>
        <v>10.395626946197831</v>
      </c>
    </row>
    <row r="54" spans="1:7" ht="15.75" thickBot="1" x14ac:dyDescent="0.3">
      <c r="A54" s="45" t="s">
        <v>18</v>
      </c>
      <c r="B54" s="85">
        <f>'Предъявлено платежей'!B54/Население!B56</f>
        <v>14.767124315497112</v>
      </c>
      <c r="C54" s="85">
        <f>'Предъявлено платежей'!C54/Население!C56</f>
        <v>15.342323325423338</v>
      </c>
      <c r="D54" s="85">
        <f>'Предъявлено платежей'!D54/Население!D56</f>
        <v>16.684710140900975</v>
      </c>
      <c r="E54" s="85">
        <f>'Предъявлено платежей'!E54/Население!E56</f>
        <v>18.743553086274066</v>
      </c>
      <c r="F54" s="85">
        <f>'Предъявлено платежей'!F54/Население!F56</f>
        <v>20.345781096381593</v>
      </c>
      <c r="G54" s="85">
        <f>'Предъявлено платежей'!G54/Население!G56</f>
        <v>21.897428388366102</v>
      </c>
    </row>
    <row r="55" spans="1:7" ht="15.75" thickBot="1" x14ac:dyDescent="0.3">
      <c r="A55" s="45" t="s">
        <v>19</v>
      </c>
      <c r="B55" s="85">
        <f>'Предъявлено платежей'!B55/Население!B57</f>
        <v>18.40350722487177</v>
      </c>
      <c r="C55" s="85">
        <f>'Предъявлено платежей'!C55/Население!C57</f>
        <v>20.14053994336113</v>
      </c>
      <c r="D55" s="85">
        <f>'Предъявлено платежей'!D55/Население!D57</f>
        <v>21.623002902556046</v>
      </c>
      <c r="E55" s="85">
        <f>'Предъявлено платежей'!E55/Население!E57</f>
        <v>22.924038802944903</v>
      </c>
      <c r="F55" s="85">
        <f>'Предъявлено платежей'!F55/Население!F57</f>
        <v>23.798547699831008</v>
      </c>
      <c r="G55" s="85">
        <f>'Предъявлено платежей'!G55/Население!G57</f>
        <v>25.029832027927885</v>
      </c>
    </row>
    <row r="56" spans="1:7" ht="15.75" thickBot="1" x14ac:dyDescent="0.3">
      <c r="A56" s="45" t="s">
        <v>31</v>
      </c>
      <c r="B56" s="85">
        <f>'Предъявлено платежей'!B56/Население!B58</f>
        <v>0</v>
      </c>
      <c r="C56" s="85">
        <f>'Предъявлено платежей'!C56/Население!C58</f>
        <v>0</v>
      </c>
      <c r="D56" s="85">
        <f>'Предъявлено платежей'!D56/Население!D58</f>
        <v>5.2680184530907042</v>
      </c>
      <c r="E56" s="85">
        <f>'Предъявлено платежей'!E56/Население!E58</f>
        <v>7.1682499131875437</v>
      </c>
      <c r="F56" s="85">
        <f>'Предъявлено платежей'!F56/Население!F58</f>
        <v>9.5753799776457615</v>
      </c>
      <c r="G56" s="85">
        <f>'Предъявлено платежей'!G56/Население!G58</f>
        <v>10.378464507044612</v>
      </c>
    </row>
    <row r="57" spans="1:7" ht="15.75" thickBot="1" x14ac:dyDescent="0.3">
      <c r="A57" s="45" t="s">
        <v>44</v>
      </c>
      <c r="B57" s="85">
        <f>'Предъявлено платежей'!B57/Население!B59</f>
        <v>9.3404622716303223</v>
      </c>
      <c r="C57" s="85">
        <f>'Предъявлено платежей'!C57/Население!C59</f>
        <v>10.155323485129502</v>
      </c>
      <c r="D57" s="85">
        <f>'Предъявлено платежей'!D57/Население!D59</f>
        <v>10.994788041378404</v>
      </c>
      <c r="E57" s="85">
        <f>'Предъявлено платежей'!E57/Население!E59</f>
        <v>12.302902506849875</v>
      </c>
      <c r="F57" s="85">
        <f>'Предъявлено платежей'!F57/Население!F59</f>
        <v>13.290492472150694</v>
      </c>
      <c r="G57" s="85">
        <f>'Предъявлено платежей'!G57/Население!G59</f>
        <v>13.931301284397197</v>
      </c>
    </row>
    <row r="58" spans="1:7" ht="15.75" thickBot="1" x14ac:dyDescent="0.3">
      <c r="A58" s="45" t="s">
        <v>45</v>
      </c>
      <c r="B58" s="85">
        <f>'Предъявлено платежей'!B58/Население!B60</f>
        <v>10.328501051522121</v>
      </c>
      <c r="C58" s="85">
        <f>'Предъявлено платежей'!C58/Население!C60</f>
        <v>11.392050939066968</v>
      </c>
      <c r="D58" s="85">
        <f>'Предъявлено платежей'!D58/Население!D60</f>
        <v>12.160285614147201</v>
      </c>
      <c r="E58" s="85">
        <f>'Предъявлено платежей'!E58/Население!E60</f>
        <v>13.236995526510096</v>
      </c>
      <c r="F58" s="85">
        <f>'Предъявлено платежей'!F58/Население!F60</f>
        <v>13.490037214802449</v>
      </c>
      <c r="G58" s="85">
        <f>'Предъявлено платежей'!G58/Население!G60</f>
        <v>13.833968739236358</v>
      </c>
    </row>
    <row r="59" spans="1:7" ht="15.75" thickBot="1" x14ac:dyDescent="0.3">
      <c r="A59" s="45" t="s">
        <v>75</v>
      </c>
      <c r="B59" s="85">
        <f>'Предъявлено платежей'!B59/Население!B61</f>
        <v>14.021451859702998</v>
      </c>
      <c r="C59" s="85">
        <f>'Предъявлено платежей'!C59/Население!C61</f>
        <v>15.257469150252483</v>
      </c>
      <c r="D59" s="85">
        <f>'Предъявлено платежей'!D59/Население!D61</f>
        <v>16.637266447776309</v>
      </c>
      <c r="E59" s="85">
        <f>'Предъявлено платежей'!E59/Население!E61</f>
        <v>19.039572720144157</v>
      </c>
      <c r="F59" s="85">
        <f>'Предъявлено платежей'!F59/Население!F61</f>
        <v>19.962114110314932</v>
      </c>
      <c r="G59" s="85">
        <f>'Предъявлено платежей'!G59/Население!G61</f>
        <v>21.212015238930423</v>
      </c>
    </row>
    <row r="60" spans="1:7" ht="15.75" thickBot="1" x14ac:dyDescent="0.3">
      <c r="A60" s="45" t="s">
        <v>40</v>
      </c>
      <c r="B60" s="85">
        <f>'Предъявлено платежей'!B60/Население!B62</f>
        <v>8.3927778890503522</v>
      </c>
      <c r="C60" s="85">
        <f>'Предъявлено платежей'!C60/Население!C62</f>
        <v>8.9780950557942347</v>
      </c>
      <c r="D60" s="85">
        <f>'Предъявлено платежей'!D60/Население!D62</f>
        <v>9.4579485467037063</v>
      </c>
      <c r="E60" s="85">
        <f>'Предъявлено платежей'!E60/Население!E62</f>
        <v>10.140126012780442</v>
      </c>
      <c r="F60" s="85">
        <f>'Предъявлено платежей'!F60/Население!F62</f>
        <v>11.036150135729198</v>
      </c>
      <c r="G60" s="85">
        <f>'Предъявлено платежей'!G60/Население!G62</f>
        <v>11.168519344727388</v>
      </c>
    </row>
    <row r="61" spans="1:7" ht="15.75" thickBot="1" x14ac:dyDescent="0.3">
      <c r="A61" s="45" t="s">
        <v>46</v>
      </c>
      <c r="B61" s="85">
        <f>'Предъявлено платежей'!B61/Население!B63</f>
        <v>12.788163789038176</v>
      </c>
      <c r="C61" s="85">
        <f>'Предъявлено платежей'!C61/Население!C63</f>
        <v>13.463972589627545</v>
      </c>
      <c r="D61" s="85">
        <f>'Предъявлено платежей'!D61/Население!D63</f>
        <v>13.817867284612781</v>
      </c>
      <c r="E61" s="85">
        <f>'Предъявлено платежей'!E61/Население!E63</f>
        <v>15.121645076910049</v>
      </c>
      <c r="F61" s="85">
        <f>'Предъявлено платежей'!F61/Население!F63</f>
        <v>16.162388284983837</v>
      </c>
      <c r="G61" s="85">
        <f>'Предъявлено платежей'!G61/Население!G63</f>
        <v>16.978642444917536</v>
      </c>
    </row>
    <row r="62" spans="1:7" ht="15.75" thickBot="1" x14ac:dyDescent="0.3">
      <c r="A62" s="45" t="s">
        <v>64</v>
      </c>
      <c r="B62" s="85">
        <f>'Предъявлено платежей'!B62/Население!B64</f>
        <v>4.1904150936133773</v>
      </c>
      <c r="C62" s="85">
        <f>'Предъявлено платежей'!C62/Население!C64</f>
        <v>4.5634434646261521</v>
      </c>
      <c r="D62" s="85">
        <f>'Предъявлено платежей'!D62/Население!D64</f>
        <v>4.6951235121357762</v>
      </c>
      <c r="E62" s="85">
        <f>'Предъявлено платежей'!E62/Население!E64</f>
        <v>5.2740618427248469</v>
      </c>
      <c r="F62" s="85">
        <f>'Предъявлено платежей'!F62/Население!F64</f>
        <v>5.7356323160989922</v>
      </c>
      <c r="G62" s="85">
        <f>'Предъявлено платежей'!G62/Население!G64</f>
        <v>5.7397956352875905</v>
      </c>
    </row>
    <row r="63" spans="1:7" ht="15.75" thickBot="1" x14ac:dyDescent="0.3">
      <c r="A63" s="45" t="s">
        <v>65</v>
      </c>
      <c r="B63" s="85">
        <f>'Предъявлено платежей'!B63/Население!B65</f>
        <v>8.3043592801813979</v>
      </c>
      <c r="C63" s="85">
        <f>'Предъявлено платежей'!C63/Население!C65</f>
        <v>8.9220860178127488</v>
      </c>
      <c r="D63" s="85">
        <f>'Предъявлено платежей'!D63/Население!D65</f>
        <v>10.175394620897535</v>
      </c>
      <c r="E63" s="85">
        <f>'Предъявлено платежей'!E63/Население!E65</f>
        <v>11.057782311761162</v>
      </c>
      <c r="F63" s="85">
        <f>'Предъявлено платежей'!F63/Население!F65</f>
        <v>10.965473579243664</v>
      </c>
      <c r="G63" s="85">
        <f>'Предъявлено платежей'!G63/Население!G65</f>
        <v>12.150207677831721</v>
      </c>
    </row>
    <row r="64" spans="1:7" ht="15.75" thickBot="1" x14ac:dyDescent="0.3">
      <c r="A64" s="45" t="s">
        <v>35</v>
      </c>
      <c r="B64" s="85">
        <f>'Предъявлено платежей'!B64/Население!B66</f>
        <v>10.738261259130775</v>
      </c>
      <c r="C64" s="85">
        <f>'Предъявлено платежей'!C64/Население!C66</f>
        <v>12.148940449025005</v>
      </c>
      <c r="D64" s="85">
        <f>'Предъявлено платежей'!D64/Население!D66</f>
        <v>13.092485528800756</v>
      </c>
      <c r="E64" s="85">
        <f>'Предъявлено платежей'!E64/Население!E66</f>
        <v>13.791641330023126</v>
      </c>
      <c r="F64" s="85">
        <f>'Предъявлено платежей'!F64/Население!F66</f>
        <v>14.550404553825041</v>
      </c>
      <c r="G64" s="85">
        <f>'Предъявлено платежей'!G64/Население!G66</f>
        <v>15.105369583638819</v>
      </c>
    </row>
    <row r="65" spans="1:7" ht="15.75" thickBot="1" x14ac:dyDescent="0.3">
      <c r="A65" s="45" t="s">
        <v>12</v>
      </c>
      <c r="B65" s="85">
        <f>'Предъявлено платежей'!B65/Население!B67</f>
        <v>11.304699766138052</v>
      </c>
      <c r="C65" s="85">
        <f>'Предъявлено платежей'!C65/Население!C67</f>
        <v>12.382476542092126</v>
      </c>
      <c r="D65" s="85">
        <f>'Предъявлено платежей'!D65/Население!D67</f>
        <v>14.190047013413821</v>
      </c>
      <c r="E65" s="85">
        <f>'Предъявлено платежей'!E65/Население!E67</f>
        <v>15.686363567782779</v>
      </c>
      <c r="F65" s="85">
        <f>'Предъявлено платежей'!F65/Население!F67</f>
        <v>17.033181152661587</v>
      </c>
      <c r="G65" s="85">
        <f>'Предъявлено платежей'!G65/Население!G67</f>
        <v>18.285567100989187</v>
      </c>
    </row>
    <row r="66" spans="1:7" ht="15.75" thickBot="1" x14ac:dyDescent="0.3">
      <c r="A66" s="45" t="s">
        <v>54</v>
      </c>
      <c r="B66" s="85">
        <f>'Предъявлено платежей'!B66/Население!B68</f>
        <v>13.750119005838028</v>
      </c>
      <c r="C66" s="85">
        <f>'Предъявлено платежей'!C66/Население!C68</f>
        <v>15.59300408755816</v>
      </c>
      <c r="D66" s="85">
        <f>'Предъявлено платежей'!D66/Население!D68</f>
        <v>16.991529940189803</v>
      </c>
      <c r="E66" s="85">
        <f>'Предъявлено платежей'!E66/Население!E68</f>
        <v>17.825173964058198</v>
      </c>
      <c r="F66" s="85">
        <f>'Предъявлено платежей'!F66/Население!F68</f>
        <v>18.867127152096405</v>
      </c>
      <c r="G66" s="85">
        <f>'Предъявлено платежей'!G66/Население!G68</f>
        <v>20.105656954142553</v>
      </c>
    </row>
    <row r="67" spans="1:7" ht="15.75" thickBot="1" x14ac:dyDescent="0.3">
      <c r="A67" s="45" t="s">
        <v>90</v>
      </c>
      <c r="B67" s="85">
        <f>'Предъявлено платежей'!B67/Население!B69</f>
        <v>16.640600069135623</v>
      </c>
      <c r="C67" s="85">
        <f>'Предъявлено платежей'!C67/Население!C69</f>
        <v>18.380501763394964</v>
      </c>
      <c r="D67" s="85">
        <f>'Предъявлено платежей'!D67/Население!D69</f>
        <v>19.172659610501196</v>
      </c>
      <c r="E67" s="85">
        <f>'Предъявлено платежей'!E67/Население!E69</f>
        <v>20.885661617482196</v>
      </c>
      <c r="F67" s="85">
        <f>'Предъявлено платежей'!F67/Население!F69</f>
        <v>22.5143323115845</v>
      </c>
      <c r="G67" s="85">
        <f>'Предъявлено платежей'!G67/Население!G69</f>
        <v>22.995772263133809</v>
      </c>
    </row>
    <row r="68" spans="1:7" ht="15.75" thickBot="1" x14ac:dyDescent="0.3">
      <c r="A68" s="45" t="s">
        <v>55</v>
      </c>
      <c r="B68" s="85">
        <f>'Предъявлено платежей'!B68/Население!B70</f>
        <v>8.8342209975998909</v>
      </c>
      <c r="C68" s="85">
        <f>'Предъявлено платежей'!C68/Население!C70</f>
        <v>8.8539736079556395</v>
      </c>
      <c r="D68" s="85">
        <f>'Предъявлено платежей'!D68/Население!D70</f>
        <v>10.400576033485439</v>
      </c>
      <c r="E68" s="85">
        <f>'Предъявлено платежей'!E68/Население!E70</f>
        <v>12.226956712890136</v>
      </c>
      <c r="F68" s="85">
        <f>'Предъявлено платежей'!F68/Население!F70</f>
        <v>11.646685153982013</v>
      </c>
      <c r="G68" s="85">
        <f>'Предъявлено платежей'!G68/Население!G70</f>
        <v>14.714682170777666</v>
      </c>
    </row>
    <row r="69" spans="1:7" ht="15.75" thickBot="1" x14ac:dyDescent="0.3">
      <c r="A69" s="45" t="s">
        <v>81</v>
      </c>
      <c r="B69" s="85">
        <f>'Предъявлено платежей'!B69/Население!B71</f>
        <v>19.371814584534047</v>
      </c>
      <c r="C69" s="85">
        <f>'Предъявлено платежей'!C69/Население!C71</f>
        <v>21.111767415861472</v>
      </c>
      <c r="D69" s="85">
        <f>'Предъявлено платежей'!D69/Население!D71</f>
        <v>22.794032748264389</v>
      </c>
      <c r="E69" s="85">
        <f>'Предъявлено платежей'!E69/Население!E71</f>
        <v>23.613231926524183</v>
      </c>
      <c r="F69" s="85">
        <f>'Предъявлено платежей'!F69/Население!F71</f>
        <v>23.787822457418791</v>
      </c>
      <c r="G69" s="85">
        <f>'Предъявлено платежей'!G69/Население!G71</f>
        <v>24.980592192599428</v>
      </c>
    </row>
    <row r="70" spans="1:7" ht="15.75" thickBot="1" x14ac:dyDescent="0.3">
      <c r="A70" s="45" t="s">
        <v>58</v>
      </c>
      <c r="B70" s="85">
        <f>'Предъявлено платежей'!B70/Население!B72</f>
        <v>13.401432831012363</v>
      </c>
      <c r="C70" s="85">
        <f>'Предъявлено платежей'!C70/Население!C72</f>
        <v>14.902362742035073</v>
      </c>
      <c r="D70" s="85">
        <f>'Предъявлено платежей'!D70/Население!D72</f>
        <v>16.852121336552422</v>
      </c>
      <c r="E70" s="85">
        <f>'Предъявлено платежей'!E70/Население!E72</f>
        <v>18.200465451901341</v>
      </c>
      <c r="F70" s="85">
        <f>'Предъявлено платежей'!F70/Население!F72</f>
        <v>19.040098250831861</v>
      </c>
      <c r="G70" s="85">
        <f>'Предъявлено платежей'!G70/Население!G72</f>
        <v>19.690607182794363</v>
      </c>
    </row>
    <row r="71" spans="1:7" ht="15.75" thickBot="1" x14ac:dyDescent="0.3">
      <c r="A71" s="45" t="s">
        <v>111</v>
      </c>
      <c r="B71" s="85">
        <f>'Предъявлено платежей'!B71/Население!B73</f>
        <v>0</v>
      </c>
      <c r="C71" s="85">
        <f>'Предъявлено платежей'!C71/Население!C73</f>
        <v>0</v>
      </c>
      <c r="D71" s="85">
        <f>'Предъявлено платежей'!D71/Население!D73</f>
        <v>5.5574951412928844</v>
      </c>
      <c r="E71" s="85">
        <f>'Предъявлено платежей'!E71/Население!E73</f>
        <v>7.7258304898158148</v>
      </c>
      <c r="F71" s="85">
        <f>'Предъявлено платежей'!F71/Население!F73</f>
        <v>12.398758101083198</v>
      </c>
      <c r="G71" s="85">
        <f>'Предъявлено платежей'!G71/Население!G73</f>
        <v>14.249502607110383</v>
      </c>
    </row>
    <row r="72" spans="1:7" ht="15.75" thickBot="1" x14ac:dyDescent="0.3">
      <c r="A72" s="45" t="s">
        <v>13</v>
      </c>
      <c r="B72" s="85">
        <f>'Предъявлено платежей'!B72/Население!B74</f>
        <v>11.895016096770727</v>
      </c>
      <c r="C72" s="85">
        <f>'Предъявлено платежей'!C72/Население!C74</f>
        <v>14.059873796501003</v>
      </c>
      <c r="D72" s="85">
        <f>'Предъявлено платежей'!D72/Население!D74</f>
        <v>15.74408301430166</v>
      </c>
      <c r="E72" s="85">
        <f>'Предъявлено платежей'!E72/Население!E74</f>
        <v>15.805424249450009</v>
      </c>
      <c r="F72" s="85">
        <f>'Предъявлено платежей'!F72/Население!F74</f>
        <v>16.473071413222549</v>
      </c>
      <c r="G72" s="85">
        <f>'Предъявлено платежей'!G72/Население!G74</f>
        <v>17.364499561209428</v>
      </c>
    </row>
    <row r="73" spans="1:7" ht="15.75" thickBot="1" x14ac:dyDescent="0.3">
      <c r="A73" s="45" t="s">
        <v>42</v>
      </c>
      <c r="B73" s="85">
        <f>'Предъявлено платежей'!B73/Население!B75</f>
        <v>10.128357800371299</v>
      </c>
      <c r="C73" s="85">
        <f>'Предъявлено платежей'!C73/Население!C75</f>
        <v>10.853985017894439</v>
      </c>
      <c r="D73" s="85">
        <f>'Предъявлено платежей'!D73/Население!D75</f>
        <v>11.792935422189558</v>
      </c>
      <c r="E73" s="85">
        <f>'Предъявлено платежей'!E73/Население!E75</f>
        <v>12.870665383437284</v>
      </c>
      <c r="F73" s="85">
        <f>'Предъявлено платежей'!F73/Население!F75</f>
        <v>13.484959691845606</v>
      </c>
      <c r="G73" s="85">
        <f>'Предъявлено платежей'!G73/Население!G75</f>
        <v>13.985407156730897</v>
      </c>
    </row>
    <row r="74" spans="1:7" ht="15.75" thickBot="1" x14ac:dyDescent="0.3">
      <c r="A74" s="45" t="s">
        <v>14</v>
      </c>
      <c r="B74" s="85">
        <f>'Предъявлено платежей'!B74/Население!B76</f>
        <v>8.7014156159313867</v>
      </c>
      <c r="C74" s="85">
        <f>'Предъявлено платежей'!C74/Население!C76</f>
        <v>9.7825663272845702</v>
      </c>
      <c r="D74" s="85">
        <f>'Предъявлено платежей'!D74/Население!D76</f>
        <v>10.953420134343208</v>
      </c>
      <c r="E74" s="85">
        <f>'Предъявлено платежей'!E74/Население!E76</f>
        <v>11.78777028761149</v>
      </c>
      <c r="F74" s="85">
        <f>'Предъявлено платежей'!F74/Население!F76</f>
        <v>13.294407538275772</v>
      </c>
      <c r="G74" s="85">
        <f>'Предъявлено платежей'!G74/Население!G76</f>
        <v>14.330191804768003</v>
      </c>
    </row>
    <row r="75" spans="1:7" ht="15.75" thickBot="1" x14ac:dyDescent="0.3">
      <c r="A75" s="45" t="s">
        <v>15</v>
      </c>
      <c r="B75" s="85">
        <f>'Предъявлено платежей'!B75/Население!B77</f>
        <v>13.095221350855574</v>
      </c>
      <c r="C75" s="85">
        <f>'Предъявлено платежей'!C75/Население!C77</f>
        <v>14.107162731137711</v>
      </c>
      <c r="D75" s="85">
        <f>'Предъявлено платежей'!D75/Население!D77</f>
        <v>14.820673480774774</v>
      </c>
      <c r="E75" s="85">
        <f>'Предъявлено платежей'!E75/Население!E77</f>
        <v>15.824348029262822</v>
      </c>
      <c r="F75" s="85">
        <f>'Предъявлено платежей'!F75/Население!F77</f>
        <v>16.755224543237532</v>
      </c>
      <c r="G75" s="85">
        <f>'Предъявлено платежей'!G75/Население!G77</f>
        <v>17.648576379317134</v>
      </c>
    </row>
    <row r="76" spans="1:7" ht="15.75" thickBot="1" x14ac:dyDescent="0.3">
      <c r="A76" s="45" t="s">
        <v>72</v>
      </c>
      <c r="B76" s="85">
        <f>'Предъявлено платежей'!B76/Население!B78</f>
        <v>11.193905962651197</v>
      </c>
      <c r="C76" s="85">
        <f>'Предъявлено платежей'!C76/Население!C78</f>
        <v>12.07087541288451</v>
      </c>
      <c r="D76" s="85">
        <f>'Предъявлено платежей'!D76/Население!D78</f>
        <v>13.303047841584306</v>
      </c>
      <c r="E76" s="85">
        <f>'Предъявлено платежей'!E76/Население!E78</f>
        <v>14.183503338150008</v>
      </c>
      <c r="F76" s="85">
        <f>'Предъявлено платежей'!F76/Население!F78</f>
        <v>16.152719701747227</v>
      </c>
      <c r="G76" s="85">
        <f>'Предъявлено платежей'!G76/Население!G78</f>
        <v>16.278859094039401</v>
      </c>
    </row>
    <row r="77" spans="1:7" ht="15.75" thickBot="1" x14ac:dyDescent="0.3">
      <c r="A77" s="45" t="s">
        <v>16</v>
      </c>
      <c r="B77" s="85">
        <f>'Предъявлено платежей'!B77/Население!B79</f>
        <v>13.604335138353871</v>
      </c>
      <c r="C77" s="85">
        <f>'Предъявлено платежей'!C77/Население!C79</f>
        <v>14.660085427168879</v>
      </c>
      <c r="D77" s="85">
        <f>'Предъявлено платежей'!D77/Население!D79</f>
        <v>16.134474650933388</v>
      </c>
      <c r="E77" s="85">
        <f>'Предъявлено платежей'!E77/Население!E79</f>
        <v>17.806518933692228</v>
      </c>
      <c r="F77" s="85">
        <f>'Предъявлено платежей'!F77/Население!F79</f>
        <v>18.821337395390302</v>
      </c>
      <c r="G77" s="85">
        <f>'Предъявлено платежей'!G77/Население!G79</f>
        <v>19.357395521005348</v>
      </c>
    </row>
    <row r="78" spans="1:7" ht="15.75" thickBot="1" x14ac:dyDescent="0.3">
      <c r="A78" s="45" t="s">
        <v>59</v>
      </c>
      <c r="B78" s="85">
        <f>'Предъявлено платежей'!B78/Население!B80</f>
        <v>14.59947495238055</v>
      </c>
      <c r="C78" s="85">
        <f>'Предъявлено платежей'!C78/Население!C80</f>
        <v>15.349071606260644</v>
      </c>
      <c r="D78" s="85">
        <f>'Предъявлено платежей'!D78/Население!D80</f>
        <v>17.874593477776841</v>
      </c>
      <c r="E78" s="85">
        <f>'Предъявлено платежей'!E78/Население!E80</f>
        <v>20.076608552388912</v>
      </c>
      <c r="F78" s="85">
        <f>'Предъявлено платежей'!F78/Население!F80</f>
        <v>20.993780982558771</v>
      </c>
      <c r="G78" s="85">
        <f>'Предъявлено платежей'!G78/Население!G80</f>
        <v>21.413976026749843</v>
      </c>
    </row>
    <row r="79" spans="1:7" ht="15.75" thickBot="1" x14ac:dyDescent="0.3">
      <c r="A79" s="45" t="s">
        <v>47</v>
      </c>
      <c r="B79" s="85">
        <f>'Предъявлено платежей'!B79/Население!B81</f>
        <v>10.370786065060479</v>
      </c>
      <c r="C79" s="85">
        <f>'Предъявлено платежей'!C79/Население!C81</f>
        <v>10.832110246515256</v>
      </c>
      <c r="D79" s="85">
        <f>'Предъявлено платежей'!D79/Население!D81</f>
        <v>12.016397370356797</v>
      </c>
      <c r="E79" s="85">
        <f>'Предъявлено платежей'!E79/Население!E81</f>
        <v>12.612242669890945</v>
      </c>
      <c r="F79" s="85">
        <f>'Предъявлено платежей'!F79/Население!F81</f>
        <v>13.527239128538232</v>
      </c>
      <c r="G79" s="85">
        <f>'Предъявлено платежей'!G79/Население!G81</f>
        <v>14.495729240607938</v>
      </c>
    </row>
    <row r="80" spans="1:7" ht="15.75" thickBot="1" x14ac:dyDescent="0.3">
      <c r="A80" s="45" t="s">
        <v>56</v>
      </c>
      <c r="B80" s="85">
        <f>'Предъявлено платежей'!B80/Население!B82</f>
        <v>11.132883387860625</v>
      </c>
      <c r="C80" s="85">
        <f>'Предъявлено платежей'!C80/Население!C82</f>
        <v>12.433067152245179</v>
      </c>
      <c r="D80" s="85">
        <f>'Предъявлено платежей'!D80/Население!D82</f>
        <v>13.731434192018105</v>
      </c>
      <c r="E80" s="85">
        <f>'Предъявлено платежей'!E80/Население!E82</f>
        <v>14.591981160312143</v>
      </c>
      <c r="F80" s="85">
        <f>'Предъявлено платежей'!F80/Население!F82</f>
        <v>15.386934008653812</v>
      </c>
      <c r="G80" s="85">
        <f>'Предъявлено платежей'!G80/Население!G82</f>
        <v>16.882326812141883</v>
      </c>
    </row>
    <row r="81" spans="1:7" ht="15.75" thickBot="1" x14ac:dyDescent="0.3">
      <c r="A81" s="45" t="s">
        <v>78</v>
      </c>
      <c r="B81" s="85">
        <f>'Предъявлено платежей'!B81/Население!B83</f>
        <v>19.59343635999976</v>
      </c>
      <c r="C81" s="85">
        <f>'Предъявлено платежей'!C81/Население!C83</f>
        <v>19.929475493254525</v>
      </c>
      <c r="D81" s="85">
        <f>'Предъявлено платежей'!D81/Население!D83</f>
        <v>21.163758624617099</v>
      </c>
      <c r="E81" s="85">
        <f>'Предъявлено платежей'!E81/Население!E83</f>
        <v>22.868033231980345</v>
      </c>
      <c r="F81" s="85">
        <f>'Предъявлено платежей'!F81/Население!F83</f>
        <v>23.800892718673914</v>
      </c>
      <c r="G81" s="85">
        <f>'Предъявлено платежей'!G81/Население!G83</f>
        <v>25.058844748678773</v>
      </c>
    </row>
    <row r="82" spans="1:7" ht="15.75" thickBot="1" x14ac:dyDescent="0.3">
      <c r="A82" s="45" t="s">
        <v>60</v>
      </c>
      <c r="B82" s="85">
        <f>'Предъявлено платежей'!B82/Население!B84</f>
        <v>17.605571770946028</v>
      </c>
      <c r="C82" s="85">
        <f>'Предъявлено платежей'!C82/Население!C84</f>
        <v>18.568370908071334</v>
      </c>
      <c r="D82" s="85">
        <f>'Предъявлено платежей'!D82/Население!D84</f>
        <v>20.677707337613835</v>
      </c>
      <c r="E82" s="85">
        <f>'Предъявлено платежей'!E82/Население!E84</f>
        <v>22.641360737462016</v>
      </c>
      <c r="F82" s="85">
        <f>'Предъявлено платежей'!F82/Население!F84</f>
        <v>23.61186158443671</v>
      </c>
      <c r="G82" s="85">
        <f>'Предъявлено платежей'!G82/Население!G84</f>
        <v>24.182845633905078</v>
      </c>
    </row>
    <row r="83" spans="1:7" ht="15.75" thickBot="1" x14ac:dyDescent="0.3">
      <c r="A83" s="45" t="s">
        <v>62</v>
      </c>
      <c r="B83" s="85">
        <f>'Предъявлено платежей'!B83/Население!B85</f>
        <v>11.624868361597947</v>
      </c>
      <c r="C83" s="85">
        <f>'Предъявлено платежей'!C83/Население!C85</f>
        <v>12.776659649772938</v>
      </c>
      <c r="D83" s="85">
        <f>'Предъявлено платежей'!D83/Население!D85</f>
        <v>14.748162033138362</v>
      </c>
      <c r="E83" s="85">
        <f>'Предъявлено платежей'!E83/Население!E85</f>
        <v>15.703898184148063</v>
      </c>
      <c r="F83" s="85">
        <f>'Предъявлено платежей'!F83/Население!F85</f>
        <v>16.567699817579893</v>
      </c>
      <c r="G83" s="85">
        <f>'Предъявлено платежей'!G83/Население!G85</f>
        <v>17.932779645812229</v>
      </c>
    </row>
    <row r="84" spans="1:7" ht="15.75" thickBot="1" x14ac:dyDescent="0.3">
      <c r="A84" s="45" t="s">
        <v>41</v>
      </c>
      <c r="B84" s="85">
        <f>'Предъявлено платежей'!B84/Население!B86</f>
        <v>4.0402494582000807</v>
      </c>
      <c r="C84" s="85">
        <f>'Предъявлено платежей'!C84/Население!C86</f>
        <v>4.2476256469537343</v>
      </c>
      <c r="D84" s="85">
        <f>'Предъявлено платежей'!D84/Население!D86</f>
        <v>4.5379926580077639</v>
      </c>
      <c r="E84" s="85">
        <f>'Предъявлено платежей'!E84/Население!E86</f>
        <v>5.4013441565096318</v>
      </c>
      <c r="F84" s="85">
        <f>'Предъявлено платежей'!F84/Население!F86</f>
        <v>5.4642535287522938</v>
      </c>
      <c r="G84" s="85">
        <f>'Предъявлено платежей'!G84/Население!G86</f>
        <v>6.4148394832770634</v>
      </c>
    </row>
    <row r="85" spans="1:7" ht="15.75" thickBot="1" x14ac:dyDescent="0.3">
      <c r="A85" s="45" t="s">
        <v>48</v>
      </c>
      <c r="B85" s="85">
        <f>'Предъявлено платежей'!B85/Население!B87</f>
        <v>8.9772411579504254</v>
      </c>
      <c r="C85" s="85">
        <f>'Предъявлено платежей'!C85/Население!C87</f>
        <v>9.6010528475345911</v>
      </c>
      <c r="D85" s="85">
        <f>'Предъявлено платежей'!D85/Население!D87</f>
        <v>10.81609093437962</v>
      </c>
      <c r="E85" s="85">
        <f>'Предъявлено платежей'!E85/Население!E87</f>
        <v>11.681553537892146</v>
      </c>
      <c r="F85" s="85">
        <f>'Предъявлено платежей'!F85/Население!F87</f>
        <v>12.328506876275773</v>
      </c>
      <c r="G85" s="85">
        <f>'Предъявлено платежей'!G85/Население!G87</f>
        <v>13.424223329341709</v>
      </c>
    </row>
    <row r="86" spans="1:7" x14ac:dyDescent="0.25">
      <c r="A86" s="7" t="s">
        <v>83</v>
      </c>
      <c r="B86" s="85">
        <f>'Предъявлено платежей'!B86/Население!B88</f>
        <v>28.632803876965678</v>
      </c>
      <c r="C86" s="85">
        <f>'Предъявлено платежей'!C86/Население!C88</f>
        <v>29.872235852789871</v>
      </c>
      <c r="D86" s="85">
        <f>'Предъявлено платежей'!D86/Население!D88</f>
        <v>38.112245548976212</v>
      </c>
      <c r="E86" s="85">
        <f>'Предъявлено платежей'!E86/Население!E88</f>
        <v>28.479340452009151</v>
      </c>
      <c r="F86" s="85">
        <f>'Предъявлено платежей'!F86/Население!F88</f>
        <v>32.420292615708846</v>
      </c>
      <c r="G86" s="85">
        <f>'Предъявлено платежей'!G86/Население!G88</f>
        <v>33.287242011155186</v>
      </c>
    </row>
    <row r="87" spans="1:7" ht="15.75" thickBot="1" x14ac:dyDescent="0.3">
      <c r="A87" s="45" t="s">
        <v>61</v>
      </c>
      <c r="B87" s="85">
        <f>'Предъявлено платежей'!B87/Население!B89</f>
        <v>18.864548956679162</v>
      </c>
      <c r="C87" s="85">
        <f>'Предъявлено платежей'!C87/Население!C89</f>
        <v>19.290966971304758</v>
      </c>
      <c r="D87" s="85">
        <f>'Предъявлено платежей'!D87/Население!D89</f>
        <v>20.62592472627054</v>
      </c>
      <c r="E87" s="85">
        <f>'Предъявлено платежей'!E87/Население!E89</f>
        <v>23.977772740924802</v>
      </c>
      <c r="F87" s="85">
        <f>'Предъявлено платежей'!F87/Население!F89</f>
        <v>23.877344595736307</v>
      </c>
      <c r="G87" s="85">
        <f>'Предъявлено платежей'!G87/Население!G89</f>
        <v>24.271652086230493</v>
      </c>
    </row>
    <row r="88" spans="1:7" ht="15.75" thickBot="1" x14ac:dyDescent="0.3">
      <c r="A88" s="45" t="s">
        <v>17</v>
      </c>
      <c r="B88" s="85">
        <f>'Предъявлено платежей'!B88/Население!B90</f>
        <v>13.573768208931517</v>
      </c>
      <c r="C88" s="85">
        <f>'Предъявлено платежей'!C88/Население!C90</f>
        <v>15.181233756071936</v>
      </c>
      <c r="D88" s="85">
        <f>'Предъявлено платежей'!D88/Население!D90</f>
        <v>16.669483816490448</v>
      </c>
      <c r="E88" s="85">
        <f>'Предъявлено платежей'!E88/Население!E90</f>
        <v>17.940385650520643</v>
      </c>
      <c r="F88" s="85">
        <f>'Предъявлено платежей'!F88/Население!F90</f>
        <v>18.905677799513938</v>
      </c>
      <c r="G88" s="85">
        <f>'Предъявлено платежей'!G88/Население!G90</f>
        <v>19.969024826692664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Сводная 2018</vt:lpstr>
      <vt:lpstr>Фактически оплачено</vt:lpstr>
      <vt:lpstr>Предъявлено платежей</vt:lpstr>
      <vt:lpstr>Население</vt:lpstr>
      <vt:lpstr>Столицы</vt:lpstr>
      <vt:lpstr>Общая сумма долга</vt:lpstr>
      <vt:lpstr>Средний долг на душу</vt:lpstr>
      <vt:lpstr>Возмещение затрат</vt:lpstr>
      <vt:lpstr>Предъявлено на душу</vt:lpstr>
      <vt:lpstr>Рост тарифов ЖКХ</vt:lpstr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Exhausted</dc:creator>
  <cp:lastModifiedBy>olgab</cp:lastModifiedBy>
  <dcterms:created xsi:type="dcterms:W3CDTF">2019-06-15T16:41:10Z</dcterms:created>
  <dcterms:modified xsi:type="dcterms:W3CDTF">2019-06-20T11:44:18Z</dcterms:modified>
</cp:coreProperties>
</file>