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8"/>
  <workbookPr filterPrivacy="1" defaultThemeVersion="124226"/>
  <xr:revisionPtr revIDLastSave="0" documentId="13_ncr:1_{DD4A5F2F-7E4A-0E42-BABD-4C9B6CAEF408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Доходность инструментов" sheetId="10" r:id="rId1"/>
    <sheet name="Рез инвестирования" sheetId="12" r:id="rId2"/>
    <sheet name="Графики" sheetId="11" r:id="rId3"/>
    <sheet name="Ссылки на первоисточники" sheetId="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9" i="10" l="1"/>
  <c r="B10" i="10"/>
  <c r="B8" i="10"/>
  <c r="E17" i="12" l="1"/>
  <c r="D17" i="12"/>
  <c r="E7" i="12"/>
  <c r="E6" i="12"/>
  <c r="D6" i="12"/>
  <c r="D44" i="10"/>
  <c r="E31" i="10"/>
  <c r="B40" i="10"/>
  <c r="E27" i="10"/>
  <c r="F27" i="10" s="1"/>
  <c r="C8" i="10"/>
  <c r="B41" i="10"/>
  <c r="B5" i="10" l="1"/>
  <c r="D7" i="12"/>
  <c r="D10" i="12"/>
  <c r="D11" i="12"/>
  <c r="D5" i="12"/>
  <c r="D14" i="12"/>
  <c r="D15" i="12"/>
  <c r="D13" i="12"/>
  <c r="D4" i="12"/>
  <c r="D8" i="12"/>
  <c r="D9" i="12"/>
  <c r="D3" i="12"/>
  <c r="D16" i="12"/>
  <c r="E16" i="12"/>
  <c r="E10" i="12"/>
  <c r="E11" i="12"/>
  <c r="E5" i="12"/>
  <c r="E14" i="12"/>
  <c r="E15" i="12"/>
  <c r="E13" i="12"/>
  <c r="E4" i="12"/>
  <c r="E8" i="12"/>
  <c r="E9" i="12"/>
  <c r="E3" i="12"/>
  <c r="E12" i="12"/>
  <c r="B21" i="10"/>
  <c r="C21" i="10" s="1"/>
  <c r="B20" i="10"/>
  <c r="C20" i="10" s="1"/>
  <c r="B13" i="10"/>
  <c r="C13" i="10" s="1"/>
  <c r="C10" i="10"/>
  <c r="C9" i="10"/>
  <c r="C5" i="10"/>
  <c r="B23" i="10"/>
  <c r="C23" i="10" s="1"/>
  <c r="B12" i="10"/>
  <c r="C12" i="10" s="1"/>
  <c r="E29" i="10"/>
  <c r="B15" i="10" s="1"/>
  <c r="E28" i="10"/>
  <c r="F28" i="10" s="1"/>
  <c r="B6" i="10" l="1"/>
  <c r="E32" i="10"/>
  <c r="E30" i="10"/>
  <c r="F29" i="10"/>
  <c r="C15" i="10" s="1"/>
  <c r="C6" i="10"/>
  <c r="F31" i="10" l="1"/>
  <c r="C17" i="10" s="1"/>
  <c r="B17" i="10"/>
  <c r="F32" i="10"/>
  <c r="C18" i="10" s="1"/>
  <c r="B18" i="10"/>
  <c r="F30" i="10"/>
  <c r="C16" i="10" s="1"/>
  <c r="B16" i="10"/>
</calcChain>
</file>

<file path=xl/sharedStrings.xml><?xml version="1.0" encoding="utf-8"?>
<sst xmlns="http://schemas.openxmlformats.org/spreadsheetml/2006/main" count="133" uniqueCount="81">
  <si>
    <t xml:space="preserve">Банковские вклады </t>
  </si>
  <si>
    <t>в рублях</t>
  </si>
  <si>
    <t>в долларах</t>
  </si>
  <si>
    <t>в евро</t>
  </si>
  <si>
    <t>Наличные сбережения</t>
  </si>
  <si>
    <t xml:space="preserve">фонды акций </t>
  </si>
  <si>
    <t>фонды облигаций</t>
  </si>
  <si>
    <t>Альтернативные инструменты</t>
  </si>
  <si>
    <t>ОМС в золоте</t>
  </si>
  <si>
    <t>ОМС в серебре</t>
  </si>
  <si>
    <t>ОМС в платине</t>
  </si>
  <si>
    <t>Фонды облигаций</t>
  </si>
  <si>
    <t>Открытые ПИФы (cредневзвешенная доходность)</t>
  </si>
  <si>
    <t xml:space="preserve">Инвестиционные/сберегательные инструменты </t>
  </si>
  <si>
    <t>Наличные сбережения в рублях</t>
  </si>
  <si>
    <t>Наличные сбережения в евро</t>
  </si>
  <si>
    <t xml:space="preserve">Фонды акций </t>
  </si>
  <si>
    <t>Доллары</t>
  </si>
  <si>
    <t>Евро</t>
  </si>
  <si>
    <t>ОМС в палладии</t>
  </si>
  <si>
    <t>Наименование инвестиционного инструмента</t>
  </si>
  <si>
    <t>Банковские вклады в рублях</t>
  </si>
  <si>
    <t>Банковские вклады в евро</t>
  </si>
  <si>
    <t>Банковские вклады в долларах</t>
  </si>
  <si>
    <t>Недвижимость</t>
  </si>
  <si>
    <t>Недвижимость в России</t>
  </si>
  <si>
    <t>Биткоин</t>
  </si>
  <si>
    <t>Криптовалюта</t>
  </si>
  <si>
    <t>в % к декабрю предыдущего года</t>
  </si>
  <si>
    <t>https://www.sberbank.ru/ru/quotes/currencies</t>
  </si>
  <si>
    <t>Валюты</t>
  </si>
  <si>
    <t>Инфляция</t>
  </si>
  <si>
    <t>Ставки по вкладам в целом по России</t>
  </si>
  <si>
    <t>Банковские вклады (в целом по России)</t>
  </si>
  <si>
    <t xml:space="preserve">http://pif.investfunds.ru/analitics/indices/?date=30.11.2018&amp;compare_type=period&amp;date_from=04.01.2018&amp;date_to=30.11.2018 </t>
  </si>
  <si>
    <t>Индексы потребительских цен на товары и услуги, процент, Российская федерация, все товары, ноябрь 2018 года</t>
  </si>
  <si>
    <t>Золото</t>
  </si>
  <si>
    <t>Серебро</t>
  </si>
  <si>
    <t>Платина</t>
  </si>
  <si>
    <t>Палладий</t>
  </si>
  <si>
    <t>Годовые ставки (январь 2019 года)</t>
  </si>
  <si>
    <t>Ценовой индекс на 09.01.2019</t>
  </si>
  <si>
    <t xml:space="preserve"> </t>
  </si>
  <si>
    <t>https://www.fedstat.ru/indicator/33568</t>
  </si>
  <si>
    <t>Котировки драгоценных металлов - ОМС для отделений</t>
  </si>
  <si>
    <t>https://www.sberbank.ru/ru/quotes/metal</t>
  </si>
  <si>
    <t>Первичный рынок жилья</t>
  </si>
  <si>
    <t>Вторичный рынок жилья</t>
  </si>
  <si>
    <t>Индекс цен на конец 3 квартала 2019 г к концу 4 квартала 2018 г</t>
  </si>
  <si>
    <t>https://www.fedstat.ru/indicator/30925</t>
  </si>
  <si>
    <t>https://cbr.ru/statistics/pdko/int_rat/</t>
  </si>
  <si>
    <t>Наличные сбережения в долларах</t>
  </si>
  <si>
    <t>Криптовалюта Биткоин</t>
  </si>
  <si>
    <t xml:space="preserve">Открытые ПИФы фонды акций </t>
  </si>
  <si>
    <t>Открытые ПИФы фонды облигаций</t>
  </si>
  <si>
    <t xml:space="preserve">Инвестиционные / сберегательные инструменты </t>
  </si>
  <si>
    <t>Сумма вклада, рублей</t>
  </si>
  <si>
    <t xml:space="preserve">Рейтинг инструментов сбережения и инвестирования вклада в 300 000 рублей с максимальной отрицательной доходностью в 2019 году, рублей  </t>
  </si>
  <si>
    <t>Рейтинг инструментов инвестирования вклада в 300 000 рублей с максимальной доходностью в 2019 году, рублей</t>
  </si>
  <si>
    <t>ПИФы и Криптовалюта</t>
  </si>
  <si>
    <t>Сводный рейтинг 15 основных инвестиционных инструментов вклада в 300 000 рублей в 2019 году, рублей</t>
  </si>
  <si>
    <t>https://eadaily.com/ru/news/2019/12/31/inflyaciya-v-rossii-po-itogam-2019-goda-sostavila-3-rosstat</t>
  </si>
  <si>
    <t>Накопленная инфляция  за 2019 год</t>
  </si>
  <si>
    <t>Ценовой индекс на 30.12.2020</t>
  </si>
  <si>
    <t>Стоимость криптовалюты ($) на 09.01.2020 года</t>
  </si>
  <si>
    <t>Стоимость криптовалюты ($) на 03.01. 2020 года</t>
  </si>
  <si>
    <t>Результат инвестирования в различные инструменты по итогам 2019 года</t>
  </si>
  <si>
    <t>Номинальная доходность в 2019 году   (%%)</t>
  </si>
  <si>
    <t>Реальная доходность в 2019 году (%%)</t>
  </si>
  <si>
    <t>Курс продажи на 3 января 2019 года</t>
  </si>
  <si>
    <t xml:space="preserve">Курс покупки                               на 3 января 2020 года            </t>
  </si>
  <si>
    <t xml:space="preserve">Номинальная доходность  </t>
  </si>
  <si>
    <t xml:space="preserve">Реальная доходность </t>
  </si>
  <si>
    <t>Номинальная доходность (%%)</t>
  </si>
  <si>
    <t>Номинальная доходность (%)</t>
  </si>
  <si>
    <t>Реальная доходность  (%)</t>
  </si>
  <si>
    <t xml:space="preserve">Номинальная доходность, рублей </t>
  </si>
  <si>
    <t>Реальная доходность, рублей</t>
  </si>
  <si>
    <t>в рублях (свыше 1 года)</t>
  </si>
  <si>
    <t>в долларах (свыше 1 года)</t>
  </si>
  <si>
    <t>в евро (свыше 1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</si>
</sst>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 tint="0.34998626667073579"/>
      <name val="Arial"/>
      <family val="2"/>
      <charset val="204"/>
    </font>
    <font>
      <b/>
      <sz val="10"/>
      <color theme="1" tint="0.34998626667073579"/>
      <name val="Arial"/>
      <family val="2"/>
      <charset val="204"/>
    </font>
    <font>
      <b/>
      <sz val="10"/>
      <color theme="1" tint="0.249977111117893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1">
    <xf numFmtId="0" fontId="0" fillId="0" borderId="0" xfId="0"/>
    <xf numFmtId="0" fontId="1" fillId="0" borderId="0" xfId="1"/>
    <xf numFmtId="0" fontId="5" fillId="0" borderId="0" xfId="0" applyFont="1"/>
    <xf numFmtId="0" fontId="0" fillId="0" borderId="0" xfId="0"/>
    <xf numFmtId="0" fontId="2" fillId="4" borderId="1" xfId="0" applyFont="1" applyFill="1" applyBorder="1" applyAlignment="1">
      <alignment wrapText="1"/>
    </xf>
    <xf numFmtId="0" fontId="3" fillId="4" borderId="1" xfId="0" applyFont="1" applyFill="1" applyBorder="1"/>
    <xf numFmtId="0" fontId="0" fillId="0" borderId="0" xfId="0" applyFill="1"/>
    <xf numFmtId="0" fontId="8" fillId="0" borderId="0" xfId="0" applyFont="1"/>
    <xf numFmtId="0" fontId="8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/>
    <xf numFmtId="2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0" fontId="10" fillId="0" borderId="1" xfId="0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3" fontId="8" fillId="0" borderId="1" xfId="0" applyNumberFormat="1" applyFont="1" applyBorder="1"/>
    <xf numFmtId="0" fontId="12" fillId="0" borderId="0" xfId="0" applyFont="1"/>
    <xf numFmtId="0" fontId="8" fillId="0" borderId="1" xfId="0" applyFont="1" applyFill="1" applyBorder="1"/>
    <xf numFmtId="3" fontId="7" fillId="0" borderId="1" xfId="0" applyNumberFormat="1" applyFont="1" applyFill="1" applyBorder="1"/>
    <xf numFmtId="2" fontId="8" fillId="0" borderId="1" xfId="0" applyNumberFormat="1" applyFont="1" applyFill="1" applyBorder="1"/>
    <xf numFmtId="3" fontId="8" fillId="0" borderId="1" xfId="0" applyNumberFormat="1" applyFont="1" applyFill="1" applyBorder="1"/>
    <xf numFmtId="0" fontId="12" fillId="0" borderId="0" xfId="0" applyFont="1" applyFill="1"/>
    <xf numFmtId="0" fontId="11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0" fontId="4" fillId="5" borderId="3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8" fillId="0" borderId="1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D332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Графики!$B$2</c:f>
              <c:strCache>
                <c:ptCount val="1"/>
                <c:pt idx="0">
                  <c:v>Реальная доходность, рублей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7"/>
              <c:layout>
                <c:manualLayout>
                  <c:x val="-2.239966979933959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0E3-EA45-AC31-8CEE748A5B2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Графики!$A$3:$A$9</c:f>
              <c:strCache>
                <c:ptCount val="7"/>
                <c:pt idx="0">
                  <c:v>Банковские вклады в евро</c:v>
                </c:pt>
                <c:pt idx="1">
                  <c:v>Наличные сбережения в рублях</c:v>
                </c:pt>
                <c:pt idx="2">
                  <c:v>ОМС в платине</c:v>
                </c:pt>
                <c:pt idx="3">
                  <c:v>ОМС в золоте</c:v>
                </c:pt>
                <c:pt idx="4">
                  <c:v>ОМС в серебре</c:v>
                </c:pt>
                <c:pt idx="5">
                  <c:v>Наличные сбережения в долларах</c:v>
                </c:pt>
                <c:pt idx="6">
                  <c:v>Наличные сбережения в евро</c:v>
                </c:pt>
              </c:strCache>
            </c:strRef>
          </c:cat>
          <c:val>
            <c:numRef>
              <c:f>Графики!$B$3:$B$9</c:f>
              <c:numCache>
                <c:formatCode>#,##0</c:formatCode>
                <c:ptCount val="7"/>
                <c:pt idx="0">
                  <c:v>-7020</c:v>
                </c:pt>
                <c:pt idx="1">
                  <c:v>-9000</c:v>
                </c:pt>
                <c:pt idx="2">
                  <c:v>-16507.82064650676</c:v>
                </c:pt>
                <c:pt idx="3">
                  <c:v>-24555.555555555529</c:v>
                </c:pt>
                <c:pt idx="4">
                  <c:v>-31156.334231805929</c:v>
                </c:pt>
                <c:pt idx="5">
                  <c:v>-52111.739745403116</c:v>
                </c:pt>
                <c:pt idx="6">
                  <c:v>-56849.328692192968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A8-DE4A-8FE1-283363BC2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50958911"/>
        <c:axId val="849789663"/>
      </c:barChart>
      <c:catAx>
        <c:axId val="8509589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849789663"/>
        <c:crosses val="autoZero"/>
        <c:auto val="1"/>
        <c:lblAlgn val="ctr"/>
        <c:lblOffset val="100"/>
        <c:noMultiLvlLbl val="0"/>
      </c:catAx>
      <c:valAx>
        <c:axId val="849789663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850958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Графики!$B$15</c:f>
              <c:strCache>
                <c:ptCount val="1"/>
                <c:pt idx="0">
                  <c:v>Реальная доходность, рублей</c:v>
                </c:pt>
              </c:strCache>
            </c:strRef>
          </c:tx>
          <c:spPr>
            <a:solidFill>
              <a:srgbClr val="D332AC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Графики!$A$16:$A$23</c:f>
              <c:strCache>
                <c:ptCount val="8"/>
                <c:pt idx="0">
                  <c:v>Криптовалюта Биткоин</c:v>
                </c:pt>
                <c:pt idx="1">
                  <c:v>ОМС в палладии</c:v>
                </c:pt>
                <c:pt idx="2">
                  <c:v>Открытые ПИФы фонды акций </c:v>
                </c:pt>
                <c:pt idx="3">
                  <c:v>Открытые ПИФы фонды облигаций</c:v>
                </c:pt>
                <c:pt idx="4">
                  <c:v>Банковские вклады в рублях</c:v>
                </c:pt>
                <c:pt idx="5">
                  <c:v>Первичный рынок жилья</c:v>
                </c:pt>
                <c:pt idx="6">
                  <c:v>Вторичный рынок жилья</c:v>
                </c:pt>
                <c:pt idx="7">
                  <c:v>Банковские вклады в долларах</c:v>
                </c:pt>
              </c:strCache>
            </c:strRef>
          </c:cat>
          <c:val>
            <c:numRef>
              <c:f>Графики!$B$16:$B$23</c:f>
              <c:numCache>
                <c:formatCode>#,##0</c:formatCode>
                <c:ptCount val="8"/>
                <c:pt idx="0">
                  <c:v>237047.13404207863</c:v>
                </c:pt>
                <c:pt idx="1">
                  <c:v>65728.885967794922</c:v>
                </c:pt>
                <c:pt idx="2">
                  <c:v>59515.019891438991</c:v>
                </c:pt>
                <c:pt idx="3">
                  <c:v>19654.029050665653</c:v>
                </c:pt>
                <c:pt idx="4">
                  <c:v>11730</c:v>
                </c:pt>
                <c:pt idx="5">
                  <c:v>8969.9999999999836</c:v>
                </c:pt>
                <c:pt idx="6">
                  <c:v>1200.0000000000168</c:v>
                </c:pt>
                <c:pt idx="7" formatCode="General">
                  <c:v>930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3-CC46-AAF4-B8AA955C8A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873934079"/>
        <c:axId val="873935711"/>
      </c:barChart>
      <c:catAx>
        <c:axId val="873934079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873935711"/>
        <c:crosses val="autoZero"/>
        <c:auto val="1"/>
        <c:lblAlgn val="ctr"/>
        <c:lblOffset val="100"/>
        <c:noMultiLvlLbl val="0"/>
      </c:catAx>
      <c:valAx>
        <c:axId val="873935711"/>
        <c:scaling>
          <c:orientation val="minMax"/>
        </c:scaling>
        <c:delete val="1"/>
        <c:axPos val="t"/>
        <c:numFmt formatCode="#,##0" sourceLinked="1"/>
        <c:majorTickMark val="none"/>
        <c:minorTickMark val="none"/>
        <c:tickLblPos val="nextTo"/>
        <c:crossAx val="87393407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800940507436572"/>
          <c:y val="5.0925925925925923E-2"/>
          <c:w val="0.76039982502187231"/>
          <c:h val="0.8981481481481481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Графики!$B$29</c:f>
              <c:strCache>
                <c:ptCount val="1"/>
                <c:pt idx="0">
                  <c:v>Реальная доходность, рублей</c:v>
                </c:pt>
              </c:strCache>
            </c:strRef>
          </c:tx>
          <c:spPr>
            <a:solidFill>
              <a:srgbClr val="D332AC"/>
            </a:solidFill>
            <a:ln>
              <a:noFill/>
            </a:ln>
            <a:effectLst/>
          </c:spPr>
          <c:invertIfNegative val="0"/>
          <c:dPt>
            <c:idx val="7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959C-5346-A5C0-5B7B5B97D0C2}"/>
              </c:ext>
            </c:extLst>
          </c:dPt>
          <c:dPt>
            <c:idx val="8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59C-5346-A5C0-5B7B5B97D0C2}"/>
              </c:ext>
            </c:extLst>
          </c:dPt>
          <c:dPt>
            <c:idx val="9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959C-5346-A5C0-5B7B5B97D0C2}"/>
              </c:ext>
            </c:extLst>
          </c:dPt>
          <c:dPt>
            <c:idx val="10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59C-5346-A5C0-5B7B5B97D0C2}"/>
              </c:ext>
            </c:extLst>
          </c:dPt>
          <c:dPt>
            <c:idx val="11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59C-5346-A5C0-5B7B5B97D0C2}"/>
              </c:ext>
            </c:extLst>
          </c:dPt>
          <c:dPt>
            <c:idx val="12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59C-5346-A5C0-5B7B5B97D0C2}"/>
              </c:ext>
            </c:extLst>
          </c:dPt>
          <c:dPt>
            <c:idx val="13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59C-5346-A5C0-5B7B5B97D0C2}"/>
              </c:ext>
            </c:extLst>
          </c:dPt>
          <c:dPt>
            <c:idx val="14"/>
            <c:invertIfNegative val="0"/>
            <c:bubble3D val="0"/>
            <c:spPr>
              <a:solidFill>
                <a:schemeClr val="bg1">
                  <a:lumMod val="6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959C-5346-A5C0-5B7B5B97D0C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Графики!$A$30:$A$44</c:f>
              <c:strCache>
                <c:ptCount val="15"/>
                <c:pt idx="0">
                  <c:v>Криптовалюта Биткоин</c:v>
                </c:pt>
                <c:pt idx="1">
                  <c:v>ОМС в палладии</c:v>
                </c:pt>
                <c:pt idx="2">
                  <c:v>Открытые ПИФы фонды акций </c:v>
                </c:pt>
                <c:pt idx="3">
                  <c:v>Открытые ПИФы фонды облигаций</c:v>
                </c:pt>
                <c:pt idx="4">
                  <c:v>Банковские вклады в рублях</c:v>
                </c:pt>
                <c:pt idx="5">
                  <c:v>Первичный рынок жилья</c:v>
                </c:pt>
                <c:pt idx="6">
                  <c:v>Вторичный рынок жилья</c:v>
                </c:pt>
                <c:pt idx="7">
                  <c:v>Банковские вклады в долларах</c:v>
                </c:pt>
                <c:pt idx="8">
                  <c:v>Банковские вклады в евро</c:v>
                </c:pt>
                <c:pt idx="9">
                  <c:v>Наличные сбережения в рублях</c:v>
                </c:pt>
                <c:pt idx="10">
                  <c:v>ОМС в платине</c:v>
                </c:pt>
                <c:pt idx="11">
                  <c:v>ОМС в золоте</c:v>
                </c:pt>
                <c:pt idx="12">
                  <c:v>ОМС в серебре</c:v>
                </c:pt>
                <c:pt idx="13">
                  <c:v>Наличные сбережения в долларах</c:v>
                </c:pt>
                <c:pt idx="14">
                  <c:v>Наличные сбережения в евро</c:v>
                </c:pt>
              </c:strCache>
            </c:strRef>
          </c:cat>
          <c:val>
            <c:numRef>
              <c:f>Графики!$B$30:$B$44</c:f>
              <c:numCache>
                <c:formatCode>#,##0</c:formatCode>
                <c:ptCount val="15"/>
                <c:pt idx="0">
                  <c:v>237047.13404207863</c:v>
                </c:pt>
                <c:pt idx="1">
                  <c:v>65728.885967794922</c:v>
                </c:pt>
                <c:pt idx="2">
                  <c:v>59515.019891438991</c:v>
                </c:pt>
                <c:pt idx="3">
                  <c:v>19654.029050665653</c:v>
                </c:pt>
                <c:pt idx="4">
                  <c:v>11730</c:v>
                </c:pt>
                <c:pt idx="5">
                  <c:v>8969.9999999999836</c:v>
                </c:pt>
                <c:pt idx="6">
                  <c:v>1200.0000000000168</c:v>
                </c:pt>
                <c:pt idx="7">
                  <c:v>930</c:v>
                </c:pt>
                <c:pt idx="8">
                  <c:v>-7020</c:v>
                </c:pt>
                <c:pt idx="9">
                  <c:v>-9000</c:v>
                </c:pt>
                <c:pt idx="10">
                  <c:v>-16507.82064650676</c:v>
                </c:pt>
                <c:pt idx="11">
                  <c:v>-24555.555555555529</c:v>
                </c:pt>
                <c:pt idx="12">
                  <c:v>-31156.334231805929</c:v>
                </c:pt>
                <c:pt idx="13">
                  <c:v>-52111.739745403116</c:v>
                </c:pt>
                <c:pt idx="14">
                  <c:v>-56849.328692192968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9C-5346-A5C0-5B7B5B97D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274971520"/>
        <c:axId val="1327804512"/>
      </c:barChart>
      <c:catAx>
        <c:axId val="127497152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327804512"/>
        <c:crosses val="autoZero"/>
        <c:auto val="1"/>
        <c:lblAlgn val="ctr"/>
        <c:lblOffset val="100"/>
        <c:noMultiLvlLbl val="0"/>
      </c:catAx>
      <c:valAx>
        <c:axId val="1327804512"/>
        <c:scaling>
          <c:orientation val="minMax"/>
        </c:scaling>
        <c:delete val="1"/>
        <c:axPos val="t"/>
        <c:numFmt formatCode="#,##0" sourceLinked="1"/>
        <c:majorTickMark val="none"/>
        <c:minorTickMark val="none"/>
        <c:tickLblPos val="nextTo"/>
        <c:crossAx val="1274971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274320</xdr:colOff>
      <xdr:row>1</xdr:row>
      <xdr:rowOff>0</xdr:rowOff>
    </xdr:from>
    <xdr:to>
      <xdr:col>9</xdr:col>
      <xdr:colOff>152400</xdr:colOff>
      <xdr:row>11</xdr:row>
      <xdr:rowOff>152400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6767F32C-AF0A-734E-B2CC-0054A859815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335280</xdr:colOff>
      <xdr:row>14</xdr:row>
      <xdr:rowOff>91440</xdr:rowOff>
    </xdr:from>
    <xdr:to>
      <xdr:col>9</xdr:col>
      <xdr:colOff>213360</xdr:colOff>
      <xdr:row>26</xdr:row>
      <xdr:rowOff>60960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6DE5FAC7-F21E-3E41-8E58-F958356B7B3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335280</xdr:colOff>
      <xdr:row>28</xdr:row>
      <xdr:rowOff>121920</xdr:rowOff>
    </xdr:from>
    <xdr:to>
      <xdr:col>9</xdr:col>
      <xdr:colOff>203200</xdr:colOff>
      <xdr:row>43</xdr:row>
      <xdr:rowOff>162560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9D967FE6-9670-1E48-A413-57608CF94B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edstat.ru/indicator/33568" TargetMode="External"/><Relationship Id="rId7" Type="http://schemas.openxmlformats.org/officeDocument/2006/relationships/hyperlink" Target="https://eadaily.com/ru/news/2019/12/31/inflyaciya-v-rossii-po-itogam-2019-goda-sostavila-3-rosstat" TargetMode="External"/><Relationship Id="rId2" Type="http://schemas.openxmlformats.org/officeDocument/2006/relationships/hyperlink" Target="http://pif.investfunds.ru/analitics/indices/?date=30.11.2018&amp;compare_type=period&amp;date_from=04.01.2018&amp;date_to=30.11.2018" TargetMode="External"/><Relationship Id="rId1" Type="http://schemas.openxmlformats.org/officeDocument/2006/relationships/hyperlink" Target="https://www.sberbank.ru/ru/quotes/currencies" TargetMode="External"/><Relationship Id="rId6" Type="http://schemas.openxmlformats.org/officeDocument/2006/relationships/hyperlink" Target="https://www.fedstat.ru/indicator/30925" TargetMode="External"/><Relationship Id="rId5" Type="http://schemas.openxmlformats.org/officeDocument/2006/relationships/hyperlink" Target="https://cbr.ru/statistics/pdko/int_rat/" TargetMode="External"/><Relationship Id="rId4" Type="http://schemas.openxmlformats.org/officeDocument/2006/relationships/hyperlink" Target="https://www.sberbank.ru/ru/quotes/me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zoomScale="143" workbookViewId="0">
      <selection activeCell="B9" sqref="B9:C10"/>
    </sheetView>
  </sheetViews>
  <sheetFormatPr baseColWidth="10" defaultColWidth="9.1640625" defaultRowHeight="14" x14ac:dyDescent="0.15"/>
  <cols>
    <col min="1" max="1" width="36.6640625" style="7" customWidth="1"/>
    <col min="2" max="2" width="23" style="7" customWidth="1"/>
    <col min="3" max="3" width="19.5" style="7" customWidth="1"/>
    <col min="4" max="4" width="21.1640625" style="7" customWidth="1"/>
    <col min="5" max="5" width="23.33203125" style="7" customWidth="1"/>
    <col min="6" max="6" width="19.6640625" style="8" customWidth="1"/>
    <col min="7" max="7" width="15.5" style="7" customWidth="1"/>
    <col min="8" max="8" width="14.5" style="7" customWidth="1"/>
    <col min="9" max="16384" width="9.1640625" style="7"/>
  </cols>
  <sheetData>
    <row r="1" spans="1:6" x14ac:dyDescent="0.15">
      <c r="D1" s="8"/>
      <c r="E1" s="8"/>
    </row>
    <row r="2" spans="1:6" ht="42" x14ac:dyDescent="0.15">
      <c r="A2" s="9" t="s">
        <v>13</v>
      </c>
      <c r="B2" s="9" t="s">
        <v>67</v>
      </c>
      <c r="C2" s="9" t="s">
        <v>68</v>
      </c>
      <c r="D2" s="8"/>
      <c r="E2" s="8"/>
      <c r="F2" s="10"/>
    </row>
    <row r="3" spans="1:6" x14ac:dyDescent="0.15">
      <c r="A3" s="36" t="s">
        <v>4</v>
      </c>
      <c r="B3" s="37"/>
      <c r="C3" s="37"/>
      <c r="D3" s="8"/>
      <c r="E3" s="8"/>
    </row>
    <row r="4" spans="1:6" s="14" customFormat="1" x14ac:dyDescent="0.15">
      <c r="A4" s="11" t="s">
        <v>1</v>
      </c>
      <c r="B4" s="12">
        <v>0</v>
      </c>
      <c r="C4" s="12">
        <v>-3</v>
      </c>
      <c r="D4" s="13"/>
      <c r="E4" s="13"/>
      <c r="F4" s="13"/>
    </row>
    <row r="5" spans="1:6" s="14" customFormat="1" x14ac:dyDescent="0.15">
      <c r="A5" s="11" t="s">
        <v>2</v>
      </c>
      <c r="B5" s="15">
        <f>E27</f>
        <v>-14.370579915134371</v>
      </c>
      <c r="C5" s="15">
        <f>F27</f>
        <v>-17.370579915134371</v>
      </c>
      <c r="D5" s="13"/>
      <c r="E5" s="13"/>
      <c r="F5" s="13"/>
    </row>
    <row r="6" spans="1:6" s="14" customFormat="1" x14ac:dyDescent="0.15">
      <c r="A6" s="11" t="s">
        <v>3</v>
      </c>
      <c r="B6" s="15">
        <f>E28</f>
        <v>-15.94977623073099</v>
      </c>
      <c r="C6" s="15">
        <f>F28</f>
        <v>-18.94977623073099</v>
      </c>
      <c r="D6" s="13"/>
      <c r="E6" s="13"/>
      <c r="F6" s="13"/>
    </row>
    <row r="7" spans="1:6" x14ac:dyDescent="0.15">
      <c r="A7" s="36" t="s">
        <v>0</v>
      </c>
      <c r="B7" s="37"/>
      <c r="C7" s="37"/>
      <c r="D7" s="8"/>
      <c r="E7" s="8"/>
    </row>
    <row r="8" spans="1:6" x14ac:dyDescent="0.15">
      <c r="A8" s="11" t="s">
        <v>1</v>
      </c>
      <c r="B8" s="15">
        <f>B35</f>
        <v>6.91</v>
      </c>
      <c r="C8" s="15">
        <f>B8-3</f>
        <v>3.91</v>
      </c>
      <c r="D8" s="8"/>
      <c r="E8" s="8"/>
    </row>
    <row r="9" spans="1:6" x14ac:dyDescent="0.15">
      <c r="A9" s="11" t="s">
        <v>2</v>
      </c>
      <c r="B9" s="15">
        <f t="shared" ref="B9:B10" si="0">B36</f>
        <v>3.31</v>
      </c>
      <c r="C9" s="15">
        <f>B9-3</f>
        <v>0.31000000000000005</v>
      </c>
      <c r="D9" s="8"/>
      <c r="E9" s="8"/>
    </row>
    <row r="10" spans="1:6" x14ac:dyDescent="0.15">
      <c r="A10" s="11" t="s">
        <v>3</v>
      </c>
      <c r="B10" s="15">
        <f t="shared" si="0"/>
        <v>0.66</v>
      </c>
      <c r="C10" s="15">
        <f>B10-3</f>
        <v>-2.34</v>
      </c>
      <c r="D10" s="8"/>
      <c r="E10" s="8"/>
    </row>
    <row r="11" spans="1:6" x14ac:dyDescent="0.15">
      <c r="A11" s="36" t="s">
        <v>12</v>
      </c>
      <c r="B11" s="37"/>
      <c r="C11" s="37"/>
      <c r="D11" s="8"/>
      <c r="E11" s="8"/>
    </row>
    <row r="12" spans="1:6" s="14" customFormat="1" x14ac:dyDescent="0.15">
      <c r="A12" s="11" t="s">
        <v>5</v>
      </c>
      <c r="B12" s="15">
        <f>B40</f>
        <v>22.838339963812999</v>
      </c>
      <c r="C12" s="15">
        <f>B12-3</f>
        <v>19.838339963812999</v>
      </c>
      <c r="D12" s="13"/>
      <c r="E12" s="13"/>
      <c r="F12" s="13"/>
    </row>
    <row r="13" spans="1:6" s="14" customFormat="1" x14ac:dyDescent="0.15">
      <c r="A13" s="11" t="s">
        <v>6</v>
      </c>
      <c r="B13" s="15">
        <f>B41</f>
        <v>9.551343016888552</v>
      </c>
      <c r="C13" s="15">
        <f>B13-3</f>
        <v>6.551343016888552</v>
      </c>
      <c r="D13" s="13"/>
      <c r="E13" s="13"/>
      <c r="F13" s="13"/>
    </row>
    <row r="14" spans="1:6" x14ac:dyDescent="0.15">
      <c r="A14" s="36" t="s">
        <v>7</v>
      </c>
      <c r="B14" s="37"/>
      <c r="C14" s="37"/>
      <c r="D14" s="8"/>
      <c r="E14" s="8"/>
    </row>
    <row r="15" spans="1:6" x14ac:dyDescent="0.15">
      <c r="A15" s="11" t="s">
        <v>8</v>
      </c>
      <c r="B15" s="15">
        <f>E29</f>
        <v>-5.1851851851851762</v>
      </c>
      <c r="C15" s="15">
        <f>F29</f>
        <v>-8.1851851851851762</v>
      </c>
      <c r="D15" s="8"/>
      <c r="E15" s="8"/>
    </row>
    <row r="16" spans="1:6" x14ac:dyDescent="0.15">
      <c r="A16" s="11" t="s">
        <v>9</v>
      </c>
      <c r="B16" s="15">
        <f t="shared" ref="B16:C18" si="1">E30</f>
        <v>-7.3854447439353095</v>
      </c>
      <c r="C16" s="15">
        <f t="shared" si="1"/>
        <v>-10.385444743935309</v>
      </c>
      <c r="D16" s="8"/>
      <c r="E16" s="8"/>
    </row>
    <row r="17" spans="1:6" x14ac:dyDescent="0.15">
      <c r="A17" s="11" t="s">
        <v>10</v>
      </c>
      <c r="B17" s="15">
        <f t="shared" si="1"/>
        <v>-2.5026068821689194</v>
      </c>
      <c r="C17" s="15">
        <f t="shared" si="1"/>
        <v>-5.5026068821689194</v>
      </c>
      <c r="D17" s="8"/>
      <c r="E17" s="8"/>
    </row>
    <row r="18" spans="1:6" x14ac:dyDescent="0.15">
      <c r="A18" s="11" t="s">
        <v>19</v>
      </c>
      <c r="B18" s="15">
        <f t="shared" si="1"/>
        <v>24.909628655931641</v>
      </c>
      <c r="C18" s="15">
        <f t="shared" si="1"/>
        <v>21.909628655931641</v>
      </c>
      <c r="D18" s="8"/>
      <c r="E18" s="8"/>
    </row>
    <row r="19" spans="1:6" x14ac:dyDescent="0.15">
      <c r="A19" s="36" t="s">
        <v>25</v>
      </c>
      <c r="B19" s="37"/>
      <c r="C19" s="37"/>
    </row>
    <row r="20" spans="1:6" x14ac:dyDescent="0.15">
      <c r="A20" s="11" t="s">
        <v>46</v>
      </c>
      <c r="B20" s="15">
        <f>B47-100</f>
        <v>5.9899999999999949</v>
      </c>
      <c r="C20" s="15">
        <f>B20-3</f>
        <v>2.9899999999999949</v>
      </c>
    </row>
    <row r="21" spans="1:6" x14ac:dyDescent="0.15">
      <c r="A21" s="11" t="s">
        <v>47</v>
      </c>
      <c r="B21" s="15">
        <f>B48-100</f>
        <v>3.4000000000000057</v>
      </c>
      <c r="C21" s="15">
        <f>B21-3</f>
        <v>0.40000000000000568</v>
      </c>
    </row>
    <row r="22" spans="1:6" x14ac:dyDescent="0.15">
      <c r="A22" s="36" t="s">
        <v>27</v>
      </c>
      <c r="B22" s="37"/>
      <c r="C22" s="37"/>
    </row>
    <row r="23" spans="1:6" s="14" customFormat="1" x14ac:dyDescent="0.15">
      <c r="A23" s="11" t="s">
        <v>26</v>
      </c>
      <c r="B23" s="15">
        <f>D44</f>
        <v>82.015711347359542</v>
      </c>
      <c r="C23" s="15">
        <f>B23-3</f>
        <v>79.015711347359542</v>
      </c>
      <c r="F23" s="13"/>
    </row>
    <row r="26" spans="1:6" ht="42" x14ac:dyDescent="0.15">
      <c r="A26" s="9" t="s">
        <v>20</v>
      </c>
      <c r="B26" s="9" t="s">
        <v>69</v>
      </c>
      <c r="C26" s="9" t="s">
        <v>70</v>
      </c>
      <c r="D26" s="9" t="s">
        <v>62</v>
      </c>
      <c r="E26" s="9" t="s">
        <v>71</v>
      </c>
      <c r="F26" s="9" t="s">
        <v>72</v>
      </c>
    </row>
    <row r="27" spans="1:6" s="14" customFormat="1" x14ac:dyDescent="0.15">
      <c r="A27" s="16" t="s">
        <v>17</v>
      </c>
      <c r="B27" s="12">
        <v>70.7</v>
      </c>
      <c r="C27" s="12">
        <v>60.54</v>
      </c>
      <c r="D27" s="12">
        <v>3</v>
      </c>
      <c r="E27" s="15">
        <f>C27/B27*100-100</f>
        <v>-14.370579915134371</v>
      </c>
      <c r="F27" s="15">
        <f>E27-D27</f>
        <v>-17.370579915134371</v>
      </c>
    </row>
    <row r="28" spans="1:6" s="14" customFormat="1" x14ac:dyDescent="0.15">
      <c r="A28" s="16" t="s">
        <v>18</v>
      </c>
      <c r="B28" s="12">
        <v>80.44</v>
      </c>
      <c r="C28" s="12">
        <v>67.61</v>
      </c>
      <c r="D28" s="12">
        <v>3</v>
      </c>
      <c r="E28" s="15">
        <f>C28/B28*100-100</f>
        <v>-15.94977623073099</v>
      </c>
      <c r="F28" s="15">
        <f>E28-D28</f>
        <v>-18.94977623073099</v>
      </c>
    </row>
    <row r="29" spans="1:6" s="14" customFormat="1" x14ac:dyDescent="0.15">
      <c r="A29" s="17" t="s">
        <v>36</v>
      </c>
      <c r="B29" s="18">
        <v>3105</v>
      </c>
      <c r="C29" s="18">
        <v>2944</v>
      </c>
      <c r="D29" s="12">
        <v>3</v>
      </c>
      <c r="E29" s="15">
        <f>C29/B29*100-100</f>
        <v>-5.1851851851851762</v>
      </c>
      <c r="F29" s="15">
        <f t="shared" ref="F29:F32" si="2">E29-D29</f>
        <v>-8.1851851851851762</v>
      </c>
    </row>
    <row r="30" spans="1:6" s="14" customFormat="1" x14ac:dyDescent="0.15">
      <c r="A30" s="17" t="s">
        <v>37</v>
      </c>
      <c r="B30" s="19">
        <v>37.1</v>
      </c>
      <c r="C30" s="19">
        <v>34.36</v>
      </c>
      <c r="D30" s="12">
        <v>3</v>
      </c>
      <c r="E30" s="15">
        <f t="shared" ref="E30:E32" si="3">C30/B30*100-100</f>
        <v>-7.3854447439353095</v>
      </c>
      <c r="F30" s="15">
        <f t="shared" si="2"/>
        <v>-10.385444743935309</v>
      </c>
    </row>
    <row r="31" spans="1:6" s="14" customFormat="1" x14ac:dyDescent="0.15">
      <c r="A31" s="17" t="s">
        <v>38</v>
      </c>
      <c r="B31" s="18">
        <v>1918</v>
      </c>
      <c r="C31" s="18">
        <v>1870</v>
      </c>
      <c r="D31" s="12">
        <v>3</v>
      </c>
      <c r="E31" s="15">
        <f>C31/B31*100-100</f>
        <v>-2.5026068821689194</v>
      </c>
      <c r="F31" s="15">
        <f t="shared" si="2"/>
        <v>-5.5026068821689194</v>
      </c>
    </row>
    <row r="32" spans="1:6" s="14" customFormat="1" x14ac:dyDescent="0.15">
      <c r="A32" s="17" t="s">
        <v>39</v>
      </c>
      <c r="B32" s="18">
        <v>3043</v>
      </c>
      <c r="C32" s="18">
        <v>3801</v>
      </c>
      <c r="D32" s="12">
        <v>3</v>
      </c>
      <c r="E32" s="15">
        <f t="shared" si="3"/>
        <v>24.909628655931641</v>
      </c>
      <c r="F32" s="15">
        <f t="shared" si="2"/>
        <v>21.909628655931641</v>
      </c>
    </row>
    <row r="34" spans="1:8" ht="40" customHeight="1" x14ac:dyDescent="0.15">
      <c r="A34" s="9" t="s">
        <v>33</v>
      </c>
      <c r="B34" s="9" t="s">
        <v>40</v>
      </c>
      <c r="E34" s="8"/>
      <c r="F34" s="7"/>
    </row>
    <row r="35" spans="1:8" s="14" customFormat="1" x14ac:dyDescent="0.15">
      <c r="A35" s="20" t="s">
        <v>78</v>
      </c>
      <c r="B35" s="21">
        <v>6.91</v>
      </c>
      <c r="E35" s="13"/>
    </row>
    <row r="36" spans="1:8" s="14" customFormat="1" x14ac:dyDescent="0.15">
      <c r="A36" s="11" t="s">
        <v>79</v>
      </c>
      <c r="B36" s="21">
        <v>3.31</v>
      </c>
      <c r="E36" s="13"/>
    </row>
    <row r="37" spans="1:8" s="14" customFormat="1" x14ac:dyDescent="0.15">
      <c r="A37" s="11" t="s">
        <v>80</v>
      </c>
      <c r="B37" s="21">
        <v>0.66</v>
      </c>
      <c r="E37" s="13"/>
    </row>
    <row r="38" spans="1:8" ht="15" thickBot="1" x14ac:dyDescent="0.2"/>
    <row r="39" spans="1:8" ht="28" x14ac:dyDescent="0.15">
      <c r="A39" s="22" t="s">
        <v>13</v>
      </c>
      <c r="B39" s="22" t="s">
        <v>73</v>
      </c>
      <c r="C39" s="22" t="s">
        <v>41</v>
      </c>
      <c r="D39" s="22" t="s">
        <v>63</v>
      </c>
      <c r="F39" s="7"/>
    </row>
    <row r="40" spans="1:8" s="14" customFormat="1" x14ac:dyDescent="0.15">
      <c r="A40" s="11" t="s">
        <v>16</v>
      </c>
      <c r="B40" s="21">
        <f>D40/C40*100-100</f>
        <v>22.838339963812999</v>
      </c>
      <c r="C40" s="23">
        <v>1752.01</v>
      </c>
      <c r="D40" s="23">
        <v>2152.14</v>
      </c>
    </row>
    <row r="41" spans="1:8" s="14" customFormat="1" x14ac:dyDescent="0.15">
      <c r="A41" s="11" t="s">
        <v>11</v>
      </c>
      <c r="B41" s="21">
        <f>D41/C41*100-100</f>
        <v>9.551343016888552</v>
      </c>
      <c r="C41" s="23">
        <v>2775.84</v>
      </c>
      <c r="D41" s="23">
        <v>3040.97</v>
      </c>
    </row>
    <row r="42" spans="1:8" s="8" customFormat="1" ht="15" thickBot="1" x14ac:dyDescent="0.2">
      <c r="A42" s="7"/>
      <c r="B42" s="7"/>
      <c r="C42" s="7"/>
      <c r="D42" s="7"/>
      <c r="E42" s="7"/>
      <c r="G42" s="7"/>
      <c r="H42" s="7"/>
    </row>
    <row r="43" spans="1:8" s="8" customFormat="1" ht="38" customHeight="1" x14ac:dyDescent="0.15">
      <c r="A43" s="22" t="s">
        <v>27</v>
      </c>
      <c r="B43" s="22" t="s">
        <v>64</v>
      </c>
      <c r="C43" s="22" t="s">
        <v>65</v>
      </c>
      <c r="D43" s="22" t="s">
        <v>73</v>
      </c>
      <c r="E43" s="7"/>
      <c r="G43" s="7"/>
      <c r="H43" s="7"/>
    </row>
    <row r="44" spans="1:8" s="13" customFormat="1" x14ac:dyDescent="0.15">
      <c r="A44" s="24" t="s">
        <v>26</v>
      </c>
      <c r="B44" s="19">
        <v>4035.3</v>
      </c>
      <c r="C44" s="19">
        <v>7344.88</v>
      </c>
      <c r="D44" s="21">
        <f>C44/B44*100-100</f>
        <v>82.015711347359542</v>
      </c>
      <c r="E44" s="14"/>
      <c r="G44" s="14"/>
      <c r="H44" s="14"/>
    </row>
    <row r="45" spans="1:8" s="8" customFormat="1" ht="15" thickBot="1" x14ac:dyDescent="0.2">
      <c r="A45" s="7"/>
      <c r="B45" s="7"/>
      <c r="C45" s="7"/>
      <c r="D45" s="7"/>
      <c r="E45" s="7"/>
      <c r="G45" s="7"/>
      <c r="H45" s="7"/>
    </row>
    <row r="46" spans="1:8" s="8" customFormat="1" ht="42" x14ac:dyDescent="0.15">
      <c r="A46" s="22" t="s">
        <v>20</v>
      </c>
      <c r="B46" s="22" t="s">
        <v>48</v>
      </c>
      <c r="D46" s="7"/>
      <c r="E46" s="7"/>
    </row>
    <row r="47" spans="1:8" s="8" customFormat="1" x14ac:dyDescent="0.15">
      <c r="A47" s="11" t="s">
        <v>46</v>
      </c>
      <c r="B47" s="21">
        <v>105.99</v>
      </c>
      <c r="D47" s="7"/>
      <c r="E47" s="7"/>
    </row>
    <row r="48" spans="1:8" s="13" customFormat="1" x14ac:dyDescent="0.15">
      <c r="A48" s="11" t="s">
        <v>47</v>
      </c>
      <c r="B48" s="21">
        <v>103.4</v>
      </c>
      <c r="D48" s="14"/>
      <c r="E48" s="14"/>
    </row>
    <row r="49" spans="1:6" s="8" customFormat="1" x14ac:dyDescent="0.15">
      <c r="A49" s="7"/>
      <c r="B49" s="7"/>
      <c r="C49" s="7"/>
      <c r="E49" s="7"/>
      <c r="F49" s="7"/>
    </row>
  </sheetData>
  <sortState ref="A51:B65">
    <sortCondition ref="B52"/>
  </sortState>
  <mergeCells count="6">
    <mergeCell ref="A22:C22"/>
    <mergeCell ref="A3:C3"/>
    <mergeCell ref="A7:C7"/>
    <mergeCell ref="A11:C11"/>
    <mergeCell ref="A14:C14"/>
    <mergeCell ref="A19:C19"/>
  </mergeCells>
  <phoneticPr fontId="6" type="noConversion"/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C18AE-9338-FD4C-AFBE-B73ED357293F}">
  <dimension ref="A1:E19"/>
  <sheetViews>
    <sheetView zoomScale="136" workbookViewId="0">
      <selection activeCell="A10" sqref="A10:XFD10"/>
    </sheetView>
  </sheetViews>
  <sheetFormatPr baseColWidth="10" defaultRowHeight="15" x14ac:dyDescent="0.2"/>
  <cols>
    <col min="1" max="1" width="31.1640625" bestFit="1" customWidth="1"/>
    <col min="2" max="2" width="15.33203125" customWidth="1"/>
    <col min="3" max="3" width="13.33203125" customWidth="1"/>
    <col min="4" max="4" width="14.1640625" customWidth="1"/>
    <col min="5" max="5" width="13.33203125" customWidth="1"/>
  </cols>
  <sheetData>
    <row r="1" spans="1:5" x14ac:dyDescent="0.2">
      <c r="A1" s="28" t="s">
        <v>66</v>
      </c>
    </row>
    <row r="2" spans="1:5" ht="45" x14ac:dyDescent="0.2">
      <c r="A2" s="25" t="s">
        <v>55</v>
      </c>
      <c r="B2" s="25" t="s">
        <v>74</v>
      </c>
      <c r="C2" s="25" t="s">
        <v>75</v>
      </c>
      <c r="D2" s="25" t="s">
        <v>76</v>
      </c>
      <c r="E2" s="25" t="s">
        <v>77</v>
      </c>
    </row>
    <row r="3" spans="1:5" s="6" customFormat="1" x14ac:dyDescent="0.2">
      <c r="A3" s="29" t="s">
        <v>52</v>
      </c>
      <c r="B3" s="31">
        <v>82.015711347359542</v>
      </c>
      <c r="C3" s="31">
        <v>79.015711347359542</v>
      </c>
      <c r="D3" s="30">
        <f>$B$19*B3%</f>
        <v>246047.13404207863</v>
      </c>
      <c r="E3" s="30">
        <f>$B$19*C3%</f>
        <v>237047.13404207863</v>
      </c>
    </row>
    <row r="4" spans="1:5" s="6" customFormat="1" x14ac:dyDescent="0.2">
      <c r="A4" s="29" t="s">
        <v>19</v>
      </c>
      <c r="B4" s="31">
        <v>24.909628655931641</v>
      </c>
      <c r="C4" s="31">
        <v>21.909628655931641</v>
      </c>
      <c r="D4" s="30">
        <f>$B$19*B4%</f>
        <v>74728.885967794922</v>
      </c>
      <c r="E4" s="30">
        <f>$B$19*C4%</f>
        <v>65728.885967794922</v>
      </c>
    </row>
    <row r="5" spans="1:5" s="6" customFormat="1" x14ac:dyDescent="0.2">
      <c r="A5" s="29" t="s">
        <v>53</v>
      </c>
      <c r="B5" s="31">
        <v>22.838339963812999</v>
      </c>
      <c r="C5" s="31">
        <v>19.838339963812999</v>
      </c>
      <c r="D5" s="30">
        <f>$B$19*B5%</f>
        <v>68515.019891438991</v>
      </c>
      <c r="E5" s="30">
        <f>$B$19*C5%</f>
        <v>59515.019891438991</v>
      </c>
    </row>
    <row r="6" spans="1:5" s="6" customFormat="1" x14ac:dyDescent="0.2">
      <c r="A6" s="29" t="s">
        <v>54</v>
      </c>
      <c r="B6" s="31">
        <v>9.551343016888552</v>
      </c>
      <c r="C6" s="31">
        <v>6.551343016888552</v>
      </c>
      <c r="D6" s="30">
        <f>$B$19*B6%</f>
        <v>28654.029050665657</v>
      </c>
      <c r="E6" s="30">
        <f>$B$19*C6%</f>
        <v>19654.029050665653</v>
      </c>
    </row>
    <row r="7" spans="1:5" s="6" customFormat="1" x14ac:dyDescent="0.2">
      <c r="A7" s="29" t="s">
        <v>21</v>
      </c>
      <c r="B7" s="31">
        <v>6.91</v>
      </c>
      <c r="C7" s="31">
        <v>3.91</v>
      </c>
      <c r="D7" s="30">
        <f>$B$19*B7%</f>
        <v>20730</v>
      </c>
      <c r="E7" s="30">
        <f>$B$19*C7%</f>
        <v>11730</v>
      </c>
    </row>
    <row r="8" spans="1:5" s="6" customFormat="1" x14ac:dyDescent="0.2">
      <c r="A8" s="29" t="s">
        <v>46</v>
      </c>
      <c r="B8" s="31">
        <v>5.9899999999999949</v>
      </c>
      <c r="C8" s="31">
        <v>2.9899999999999949</v>
      </c>
      <c r="D8" s="30">
        <f>$B$19*B8%</f>
        <v>17969.999999999985</v>
      </c>
      <c r="E8" s="30">
        <f>$B$19*C8%</f>
        <v>8969.9999999999836</v>
      </c>
    </row>
    <row r="9" spans="1:5" s="6" customFormat="1" x14ac:dyDescent="0.2">
      <c r="A9" s="29" t="s">
        <v>47</v>
      </c>
      <c r="B9" s="31">
        <v>3.4000000000000057</v>
      </c>
      <c r="C9" s="31">
        <v>0.40000000000000568</v>
      </c>
      <c r="D9" s="30">
        <f>$B$19*B9%</f>
        <v>10200.000000000018</v>
      </c>
      <c r="E9" s="30">
        <f>$B$19*C9%</f>
        <v>1200.0000000000168</v>
      </c>
    </row>
    <row r="10" spans="1:5" s="6" customFormat="1" x14ac:dyDescent="0.2">
      <c r="A10" s="29" t="s">
        <v>23</v>
      </c>
      <c r="B10" s="31">
        <v>3.31</v>
      </c>
      <c r="C10" s="31">
        <v>0.31000000000000005</v>
      </c>
      <c r="D10" s="30">
        <f>$B$19*B10%</f>
        <v>9930</v>
      </c>
      <c r="E10" s="30">
        <f>$B$19*C10%</f>
        <v>930.00000000000011</v>
      </c>
    </row>
    <row r="11" spans="1:5" s="6" customFormat="1" x14ac:dyDescent="0.2">
      <c r="A11" s="29" t="s">
        <v>22</v>
      </c>
      <c r="B11" s="31">
        <v>0.66</v>
      </c>
      <c r="C11" s="31">
        <v>-2.34</v>
      </c>
      <c r="D11" s="30">
        <f>$B$19*B11%</f>
        <v>1980</v>
      </c>
      <c r="E11" s="30">
        <f>$B$19*C11%</f>
        <v>-7019.9999999999991</v>
      </c>
    </row>
    <row r="12" spans="1:5" s="6" customFormat="1" x14ac:dyDescent="0.2">
      <c r="A12" s="29" t="s">
        <v>14</v>
      </c>
      <c r="B12" s="29">
        <v>0</v>
      </c>
      <c r="C12" s="29">
        <v>-3</v>
      </c>
      <c r="D12" s="30">
        <v>0</v>
      </c>
      <c r="E12" s="30">
        <f>$B$19*C12%</f>
        <v>-9000</v>
      </c>
    </row>
    <row r="13" spans="1:5" s="6" customFormat="1" x14ac:dyDescent="0.2">
      <c r="A13" s="29" t="s">
        <v>10</v>
      </c>
      <c r="B13" s="31">
        <v>-2.5026068821689194</v>
      </c>
      <c r="C13" s="31">
        <v>-5.5026068821689194</v>
      </c>
      <c r="D13" s="30">
        <f>$B$19*B13%</f>
        <v>-7507.8206465067587</v>
      </c>
      <c r="E13" s="30">
        <f>$B$19*C13%</f>
        <v>-16507.82064650676</v>
      </c>
    </row>
    <row r="14" spans="1:5" s="6" customFormat="1" x14ac:dyDescent="0.2">
      <c r="A14" s="29" t="s">
        <v>8</v>
      </c>
      <c r="B14" s="31">
        <v>-5.1851851851851762</v>
      </c>
      <c r="C14" s="31">
        <v>-8.1851851851851762</v>
      </c>
      <c r="D14" s="30">
        <f>$B$19*B14%</f>
        <v>-15555.555555555527</v>
      </c>
      <c r="E14" s="30">
        <f>$B$19*C14%</f>
        <v>-24555.555555555529</v>
      </c>
    </row>
    <row r="15" spans="1:5" s="6" customFormat="1" x14ac:dyDescent="0.2">
      <c r="A15" s="29" t="s">
        <v>9</v>
      </c>
      <c r="B15" s="31">
        <v>-7.3854447439353095</v>
      </c>
      <c r="C15" s="31">
        <v>-10.385444743935309</v>
      </c>
      <c r="D15" s="30">
        <f>$B$19*B15%</f>
        <v>-22156.334231805929</v>
      </c>
      <c r="E15" s="30">
        <f>$B$19*C15%</f>
        <v>-31156.334231805929</v>
      </c>
    </row>
    <row r="16" spans="1:5" s="6" customFormat="1" x14ac:dyDescent="0.2">
      <c r="A16" s="29" t="s">
        <v>51</v>
      </c>
      <c r="B16" s="31">
        <v>-14.370579915134371</v>
      </c>
      <c r="C16" s="31">
        <v>-17.370579915134371</v>
      </c>
      <c r="D16" s="30">
        <f>$B$19*B16%</f>
        <v>-43111.739745403116</v>
      </c>
      <c r="E16" s="30">
        <f>$B$19*C16%</f>
        <v>-52111.739745403116</v>
      </c>
    </row>
    <row r="17" spans="1:5" s="6" customFormat="1" x14ac:dyDescent="0.2">
      <c r="A17" s="29" t="s">
        <v>15</v>
      </c>
      <c r="B17" s="31">
        <v>-15.94977623073099</v>
      </c>
      <c r="C17" s="31">
        <v>-18.94977623073099</v>
      </c>
      <c r="D17" s="30">
        <f>$B$19*B17%</f>
        <v>-47849.328692192968</v>
      </c>
      <c r="E17" s="30">
        <f>$B$19*C17%</f>
        <v>-56849.328692192968</v>
      </c>
    </row>
    <row r="18" spans="1:5" x14ac:dyDescent="0.2">
      <c r="A18" t="s">
        <v>42</v>
      </c>
    </row>
    <row r="19" spans="1:5" x14ac:dyDescent="0.2">
      <c r="A19" s="26" t="s">
        <v>56</v>
      </c>
      <c r="B19" s="27">
        <v>300000</v>
      </c>
    </row>
  </sheetData>
  <sortState ref="A3:E19">
    <sortCondition descending="1" ref="E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4"/>
  <sheetViews>
    <sheetView topLeftCell="A20" zoomScale="125" workbookViewId="0">
      <selection activeCell="M32" sqref="M32"/>
    </sheetView>
  </sheetViews>
  <sheetFormatPr baseColWidth="10" defaultColWidth="8.83203125" defaultRowHeight="14" x14ac:dyDescent="0.15"/>
  <cols>
    <col min="1" max="1" width="31.1640625" style="7" bestFit="1" customWidth="1"/>
    <col min="2" max="2" width="15.33203125" style="7" customWidth="1"/>
    <col min="3" max="3" width="13.33203125" style="7" customWidth="1"/>
    <col min="4" max="4" width="14.1640625" style="7" customWidth="1"/>
    <col min="5" max="5" width="13.33203125" style="7" customWidth="1"/>
    <col min="6" max="16384" width="8.83203125" style="7"/>
  </cols>
  <sheetData>
    <row r="1" spans="1:5" x14ac:dyDescent="0.15">
      <c r="A1" s="28" t="s">
        <v>57</v>
      </c>
    </row>
    <row r="2" spans="1:5" ht="60" customHeight="1" x14ac:dyDescent="0.15">
      <c r="A2" s="25" t="s">
        <v>55</v>
      </c>
      <c r="B2" s="25" t="s">
        <v>77</v>
      </c>
    </row>
    <row r="3" spans="1:5" x14ac:dyDescent="0.15">
      <c r="A3" s="29" t="s">
        <v>22</v>
      </c>
      <c r="B3" s="32">
        <v>-7020</v>
      </c>
    </row>
    <row r="4" spans="1:5" x14ac:dyDescent="0.15">
      <c r="A4" s="29" t="s">
        <v>14</v>
      </c>
      <c r="B4" s="32">
        <v>-9000</v>
      </c>
    </row>
    <row r="5" spans="1:5" x14ac:dyDescent="0.15">
      <c r="A5" s="29" t="s">
        <v>10</v>
      </c>
      <c r="B5" s="32">
        <v>-16507.82064650676</v>
      </c>
    </row>
    <row r="6" spans="1:5" x14ac:dyDescent="0.15">
      <c r="A6" s="29" t="s">
        <v>8</v>
      </c>
      <c r="B6" s="32">
        <v>-24555.555555555529</v>
      </c>
    </row>
    <row r="7" spans="1:5" x14ac:dyDescent="0.15">
      <c r="A7" s="29" t="s">
        <v>9</v>
      </c>
      <c r="B7" s="32">
        <v>-31156.334231805929</v>
      </c>
    </row>
    <row r="8" spans="1:5" x14ac:dyDescent="0.15">
      <c r="A8" s="29" t="s">
        <v>51</v>
      </c>
      <c r="B8" s="32">
        <v>-52111.739745403116</v>
      </c>
    </row>
    <row r="9" spans="1:5" x14ac:dyDescent="0.15">
      <c r="A9" s="29" t="s">
        <v>15</v>
      </c>
      <c r="B9" s="32">
        <v>-56849.328692192968</v>
      </c>
    </row>
    <row r="14" spans="1:5" s="14" customFormat="1" x14ac:dyDescent="0.15">
      <c r="A14" s="33" t="s">
        <v>58</v>
      </c>
      <c r="B14" s="34"/>
      <c r="C14" s="35"/>
      <c r="D14" s="35"/>
      <c r="E14" s="35"/>
    </row>
    <row r="15" spans="1:5" ht="45" x14ac:dyDescent="0.15">
      <c r="A15" s="25" t="s">
        <v>55</v>
      </c>
      <c r="B15" s="25" t="s">
        <v>77</v>
      </c>
    </row>
    <row r="16" spans="1:5" x14ac:dyDescent="0.15">
      <c r="A16" s="29" t="s">
        <v>52</v>
      </c>
      <c r="B16" s="32">
        <v>237047.13404207863</v>
      </c>
    </row>
    <row r="17" spans="1:2" x14ac:dyDescent="0.15">
      <c r="A17" s="29" t="s">
        <v>19</v>
      </c>
      <c r="B17" s="32">
        <v>65728.885967794922</v>
      </c>
    </row>
    <row r="18" spans="1:2" x14ac:dyDescent="0.15">
      <c r="A18" s="29" t="s">
        <v>53</v>
      </c>
      <c r="B18" s="32">
        <v>59515.019891438991</v>
      </c>
    </row>
    <row r="19" spans="1:2" x14ac:dyDescent="0.15">
      <c r="A19" s="29" t="s">
        <v>54</v>
      </c>
      <c r="B19" s="32">
        <v>19654.029050665653</v>
      </c>
    </row>
    <row r="20" spans="1:2" x14ac:dyDescent="0.15">
      <c r="A20" s="29" t="s">
        <v>21</v>
      </c>
      <c r="B20" s="32">
        <v>11730</v>
      </c>
    </row>
    <row r="21" spans="1:2" x14ac:dyDescent="0.15">
      <c r="A21" s="29" t="s">
        <v>46</v>
      </c>
      <c r="B21" s="32">
        <v>8969.9999999999836</v>
      </c>
    </row>
    <row r="22" spans="1:2" x14ac:dyDescent="0.15">
      <c r="A22" s="29" t="s">
        <v>47</v>
      </c>
      <c r="B22" s="32">
        <v>1200.0000000000168</v>
      </c>
    </row>
    <row r="23" spans="1:2" x14ac:dyDescent="0.15">
      <c r="A23" s="40" t="s">
        <v>23</v>
      </c>
      <c r="B23" s="40">
        <v>930</v>
      </c>
    </row>
    <row r="28" spans="1:2" x14ac:dyDescent="0.15">
      <c r="A28" s="33" t="s">
        <v>60</v>
      </c>
    </row>
    <row r="29" spans="1:2" ht="45" x14ac:dyDescent="0.15">
      <c r="A29" s="25" t="s">
        <v>55</v>
      </c>
      <c r="B29" s="25" t="s">
        <v>77</v>
      </c>
    </row>
    <row r="30" spans="1:2" x14ac:dyDescent="0.15">
      <c r="A30" s="29" t="s">
        <v>52</v>
      </c>
      <c r="B30" s="32">
        <v>237047.13404207863</v>
      </c>
    </row>
    <row r="31" spans="1:2" x14ac:dyDescent="0.15">
      <c r="A31" s="29" t="s">
        <v>19</v>
      </c>
      <c r="B31" s="32">
        <v>65728.885967794922</v>
      </c>
    </row>
    <row r="32" spans="1:2" x14ac:dyDescent="0.15">
      <c r="A32" s="29" t="s">
        <v>53</v>
      </c>
      <c r="B32" s="32">
        <v>59515.019891438991</v>
      </c>
    </row>
    <row r="33" spans="1:2" x14ac:dyDescent="0.15">
      <c r="A33" s="29" t="s">
        <v>54</v>
      </c>
      <c r="B33" s="32">
        <v>19654.029050665653</v>
      </c>
    </row>
    <row r="34" spans="1:2" x14ac:dyDescent="0.15">
      <c r="A34" s="29" t="s">
        <v>21</v>
      </c>
      <c r="B34" s="32">
        <v>11730</v>
      </c>
    </row>
    <row r="35" spans="1:2" x14ac:dyDescent="0.15">
      <c r="A35" s="29" t="s">
        <v>46</v>
      </c>
      <c r="B35" s="32">
        <v>8969.9999999999836</v>
      </c>
    </row>
    <row r="36" spans="1:2" x14ac:dyDescent="0.15">
      <c r="A36" s="29" t="s">
        <v>47</v>
      </c>
      <c r="B36" s="32">
        <v>1200.0000000000168</v>
      </c>
    </row>
    <row r="37" spans="1:2" x14ac:dyDescent="0.15">
      <c r="A37" s="29" t="s">
        <v>23</v>
      </c>
      <c r="B37" s="32">
        <v>930</v>
      </c>
    </row>
    <row r="38" spans="1:2" x14ac:dyDescent="0.15">
      <c r="A38" s="29" t="s">
        <v>22</v>
      </c>
      <c r="B38" s="32">
        <v>-7020</v>
      </c>
    </row>
    <row r="39" spans="1:2" x14ac:dyDescent="0.15">
      <c r="A39" s="29" t="s">
        <v>14</v>
      </c>
      <c r="B39" s="32">
        <v>-9000</v>
      </c>
    </row>
    <row r="40" spans="1:2" x14ac:dyDescent="0.15">
      <c r="A40" s="29" t="s">
        <v>10</v>
      </c>
      <c r="B40" s="32">
        <v>-16507.82064650676</v>
      </c>
    </row>
    <row r="41" spans="1:2" x14ac:dyDescent="0.15">
      <c r="A41" s="29" t="s">
        <v>8</v>
      </c>
      <c r="B41" s="32">
        <v>-24555.555555555529</v>
      </c>
    </row>
    <row r="42" spans="1:2" x14ac:dyDescent="0.15">
      <c r="A42" s="29" t="s">
        <v>9</v>
      </c>
      <c r="B42" s="32">
        <v>-31156.334231805929</v>
      </c>
    </row>
    <row r="43" spans="1:2" x14ac:dyDescent="0.15">
      <c r="A43" s="29" t="s">
        <v>51</v>
      </c>
      <c r="B43" s="32">
        <v>-52111.739745403116</v>
      </c>
    </row>
    <row r="44" spans="1:2" x14ac:dyDescent="0.15">
      <c r="A44" s="29" t="s">
        <v>15</v>
      </c>
      <c r="B44" s="32">
        <v>-56849.328692192968</v>
      </c>
    </row>
  </sheetData>
  <sortState ref="A29:B44">
    <sortCondition descending="1" ref="B29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1"/>
  <sheetViews>
    <sheetView workbookViewId="0">
      <selection activeCell="I14" sqref="I14"/>
    </sheetView>
  </sheetViews>
  <sheetFormatPr baseColWidth="10" defaultColWidth="8.83203125" defaultRowHeight="15" x14ac:dyDescent="0.2"/>
  <cols>
    <col min="1" max="1" width="38.5" customWidth="1"/>
    <col min="2" max="2" width="32.33203125" customWidth="1"/>
  </cols>
  <sheetData>
    <row r="1" spans="1:2" ht="42.75" customHeight="1" x14ac:dyDescent="0.2">
      <c r="A1" s="38" t="s">
        <v>35</v>
      </c>
      <c r="B1" s="39"/>
    </row>
    <row r="2" spans="1:2" x14ac:dyDescent="0.2">
      <c r="A2" s="4" t="s">
        <v>28</v>
      </c>
      <c r="B2" s="5">
        <v>102.99</v>
      </c>
    </row>
    <row r="3" spans="1:2" x14ac:dyDescent="0.2">
      <c r="B3">
        <v>103</v>
      </c>
    </row>
    <row r="4" spans="1:2" x14ac:dyDescent="0.2">
      <c r="A4" s="2" t="s">
        <v>31</v>
      </c>
    </row>
    <row r="5" spans="1:2" x14ac:dyDescent="0.2">
      <c r="A5" s="1" t="s">
        <v>43</v>
      </c>
    </row>
    <row r="6" spans="1:2" x14ac:dyDescent="0.2">
      <c r="A6" s="1" t="s">
        <v>61</v>
      </c>
    </row>
    <row r="7" spans="1:2" s="3" customFormat="1" x14ac:dyDescent="0.2"/>
    <row r="8" spans="1:2" x14ac:dyDescent="0.2">
      <c r="A8" s="2" t="s">
        <v>44</v>
      </c>
    </row>
    <row r="9" spans="1:2" x14ac:dyDescent="0.2">
      <c r="A9" s="1" t="s">
        <v>45</v>
      </c>
    </row>
    <row r="11" spans="1:2" x14ac:dyDescent="0.2">
      <c r="A11" s="2" t="s">
        <v>30</v>
      </c>
    </row>
    <row r="12" spans="1:2" x14ac:dyDescent="0.2">
      <c r="A12" s="1" t="s">
        <v>29</v>
      </c>
    </row>
    <row r="14" spans="1:2" x14ac:dyDescent="0.2">
      <c r="A14" s="2" t="s">
        <v>32</v>
      </c>
    </row>
    <row r="15" spans="1:2" x14ac:dyDescent="0.2">
      <c r="A15" s="1" t="s">
        <v>50</v>
      </c>
    </row>
    <row r="16" spans="1:2" s="3" customFormat="1" x14ac:dyDescent="0.2">
      <c r="A16" s="1"/>
    </row>
    <row r="17" spans="1:1" x14ac:dyDescent="0.2">
      <c r="A17" s="2" t="s">
        <v>59</v>
      </c>
    </row>
    <row r="18" spans="1:1" x14ac:dyDescent="0.2">
      <c r="A18" s="1" t="s">
        <v>34</v>
      </c>
    </row>
    <row r="20" spans="1:1" x14ac:dyDescent="0.2">
      <c r="A20" s="2" t="s">
        <v>24</v>
      </c>
    </row>
    <row r="21" spans="1:1" x14ac:dyDescent="0.2">
      <c r="A21" s="1" t="s">
        <v>49</v>
      </c>
    </row>
  </sheetData>
  <mergeCells count="1">
    <mergeCell ref="A1:B1"/>
  </mergeCells>
  <hyperlinks>
    <hyperlink ref="A12" r:id="rId1" xr:uid="{00000000-0004-0000-0200-000003000000}"/>
    <hyperlink ref="A18" r:id="rId2" xr:uid="{00000000-0004-0000-0200-000004000000}"/>
    <hyperlink ref="A5" r:id="rId3" xr:uid="{65E6FBD4-0A2A-8A4D-9217-2A0796075A2C}"/>
    <hyperlink ref="A9" r:id="rId4" xr:uid="{D9932455-7C7C-F144-BA42-8D55C0F7EBA5}"/>
    <hyperlink ref="A15" r:id="rId5" xr:uid="{7DD07838-1C2B-8047-ACA9-2DE6C8044EC1}"/>
    <hyperlink ref="A21" r:id="rId6" xr:uid="{D15F8E33-6BEC-444D-BFA9-32FB7CA2D2BA}"/>
    <hyperlink ref="A6" r:id="rId7" xr:uid="{ED602DB8-EC07-FE42-94A5-5977D51C191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Доходность инструментов</vt:lpstr>
      <vt:lpstr>Рез инвестирования</vt:lpstr>
      <vt:lpstr>Графики</vt:lpstr>
      <vt:lpstr>Ссылки на первоисточники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2020-01-14T07:16:54Z</dcterms:modified>
</cp:coreProperties>
</file>